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YDON\OneDrive for Business\Shared with Everyone\TSWRC Current\HB\2019\May\ER\"/>
    </mc:Choice>
  </mc:AlternateContent>
  <bookViews>
    <workbookView xWindow="9705" yWindow="-15" windowWidth="9510" windowHeight="7605"/>
  </bookViews>
  <sheets>
    <sheet name="Index" sheetId="6" r:id="rId1"/>
    <sheet name="Visitors" sheetId="2" r:id="rId2"/>
    <sheet name="Turnover" sheetId="3" r:id="rId3"/>
    <sheet name="Profitability" sheetId="7" r:id="rId4"/>
    <sheet name="Optconf" sheetId="8" r:id="rId5"/>
    <sheet name="Occupancy" sheetId="10" r:id="rId6"/>
    <sheet name="Year on year" sheetId="11" r:id="rId7"/>
    <sheet name="Forecasts" sheetId="17" r:id="rId8"/>
    <sheet name="Forecaster" sheetId="16" state="hidden" r:id="rId9"/>
    <sheet name="All ERTM Data" sheetId="1" state="hidden" r:id="rId10"/>
    <sheet name="YOY data" sheetId="15" state="hidden" r:id="rId11"/>
  </sheets>
  <calcPr calcId="152511"/>
</workbook>
</file>

<file path=xl/calcChain.xml><?xml version="1.0" encoding="utf-8"?>
<calcChain xmlns="http://schemas.openxmlformats.org/spreadsheetml/2006/main">
  <c r="I99" i="1" l="1"/>
  <c r="E99" i="1"/>
  <c r="I98" i="1" l="1"/>
  <c r="E98" i="1"/>
  <c r="I97" i="1" l="1"/>
  <c r="E97" i="1"/>
  <c r="I96" i="1" l="1"/>
  <c r="E96" i="1"/>
  <c r="I95" i="1" l="1"/>
  <c r="E95" i="1"/>
  <c r="I94" i="1" l="1"/>
  <c r="E94" i="1"/>
  <c r="I93" i="1" l="1"/>
  <c r="E93" i="1"/>
  <c r="I92" i="1" l="1"/>
  <c r="E92" i="1"/>
  <c r="I91" i="1" l="1"/>
  <c r="E91" i="1"/>
  <c r="I90" i="1" l="1"/>
  <c r="E90" i="1"/>
  <c r="Q68" i="16"/>
  <c r="R68" i="16"/>
  <c r="S68" i="16"/>
  <c r="T68" i="16"/>
  <c r="U68" i="16"/>
  <c r="V68" i="16"/>
  <c r="W68" i="16"/>
  <c r="X68" i="16"/>
  <c r="Y68" i="16"/>
  <c r="Z68" i="16"/>
  <c r="AA68" i="16"/>
  <c r="P68" i="16"/>
  <c r="E68" i="16"/>
  <c r="F68" i="16"/>
  <c r="G68" i="16"/>
  <c r="H68" i="16"/>
  <c r="I68" i="16"/>
  <c r="J68" i="16"/>
  <c r="K68" i="16"/>
  <c r="L68" i="16"/>
  <c r="M68" i="16"/>
  <c r="D68" i="16"/>
  <c r="C68" i="16"/>
  <c r="B68" i="16"/>
  <c r="P64" i="16"/>
  <c r="P65" i="16"/>
  <c r="P63" i="16"/>
  <c r="B65" i="16"/>
  <c r="B64" i="16"/>
  <c r="D37" i="17"/>
  <c r="C37" i="17"/>
  <c r="B69" i="16" l="1"/>
  <c r="P69" i="16"/>
  <c r="I89" i="1"/>
  <c r="E89" i="1"/>
  <c r="P70" i="16" l="1"/>
  <c r="C42" i="17"/>
  <c r="B70" i="16"/>
  <c r="D42" i="17"/>
  <c r="I88" i="1"/>
  <c r="E88" i="1"/>
  <c r="I87" i="1" l="1"/>
  <c r="E87" i="1"/>
  <c r="I86" i="1" l="1"/>
  <c r="E86" i="1"/>
  <c r="I85" i="1"/>
  <c r="E85" i="1"/>
  <c r="I84" i="1" l="1"/>
  <c r="E84" i="1"/>
  <c r="I83" i="1" l="1"/>
  <c r="E83" i="1"/>
  <c r="P56" i="16" l="1"/>
  <c r="Q54" i="16"/>
  <c r="R54" i="16"/>
  <c r="S54" i="16"/>
  <c r="T54" i="16"/>
  <c r="U54" i="16"/>
  <c r="V54" i="16"/>
  <c r="W54" i="16"/>
  <c r="X54" i="16"/>
  <c r="Y54" i="16"/>
  <c r="Z54" i="16"/>
  <c r="AA54" i="16"/>
  <c r="P54" i="16"/>
  <c r="B63" i="16"/>
  <c r="B58" i="16"/>
  <c r="B57" i="16"/>
  <c r="B56" i="16"/>
  <c r="I82" i="1" l="1"/>
  <c r="E82" i="1"/>
  <c r="I81" i="1" l="1"/>
  <c r="E81" i="1"/>
  <c r="I80" i="1" l="1"/>
  <c r="E80" i="1"/>
  <c r="I79" i="1" l="1"/>
  <c r="E79" i="1"/>
  <c r="I78" i="1" l="1"/>
  <c r="E78" i="1"/>
  <c r="I77" i="1" l="1"/>
  <c r="E77" i="1"/>
  <c r="I76" i="1" l="1"/>
  <c r="E76" i="1"/>
  <c r="I75" i="1" l="1"/>
  <c r="E75" i="1"/>
  <c r="I74" i="1" l="1"/>
  <c r="E74" i="1"/>
  <c r="I73" i="1" l="1"/>
  <c r="E73" i="1"/>
  <c r="I72" i="1" l="1"/>
  <c r="E72" i="1"/>
  <c r="I71" i="1" l="1"/>
  <c r="E71" i="1"/>
  <c r="M70" i="1"/>
  <c r="I70" i="1"/>
  <c r="E70" i="1"/>
  <c r="M69" i="1" l="1"/>
  <c r="I69" i="1"/>
  <c r="E69" i="1"/>
  <c r="M68" i="1" l="1"/>
  <c r="I68" i="1"/>
  <c r="E68" i="1"/>
  <c r="M67" i="1" l="1"/>
  <c r="I67" i="1"/>
  <c r="E67" i="1"/>
  <c r="M66" i="1" l="1"/>
  <c r="I66" i="1"/>
  <c r="E66" i="1"/>
  <c r="M65" i="1" l="1"/>
  <c r="I65" i="1"/>
  <c r="E65" i="1"/>
  <c r="P50" i="16" l="1"/>
  <c r="B50" i="16"/>
  <c r="D27" i="17"/>
  <c r="C27" i="17"/>
  <c r="M64" i="1" l="1"/>
  <c r="I64" i="1"/>
  <c r="E64" i="1"/>
  <c r="M63" i="1" l="1"/>
  <c r="I63" i="1"/>
  <c r="E63" i="1"/>
  <c r="M62" i="1" l="1"/>
  <c r="I62" i="1"/>
  <c r="E62" i="1"/>
  <c r="M61" i="1" l="1"/>
  <c r="I61" i="1"/>
  <c r="E61" i="1"/>
  <c r="M60" i="1" l="1"/>
  <c r="I60" i="1"/>
  <c r="E60" i="1"/>
  <c r="M59" i="1" l="1"/>
  <c r="I59" i="1"/>
  <c r="E59" i="1"/>
  <c r="M58" i="1" l="1"/>
  <c r="I58" i="1"/>
  <c r="E58" i="1"/>
  <c r="M57" i="1" l="1"/>
  <c r="I57" i="1"/>
  <c r="E57" i="1"/>
  <c r="M56" i="1" l="1"/>
  <c r="I56" i="1"/>
  <c r="E56" i="1"/>
  <c r="M55" i="1" l="1"/>
  <c r="I55" i="1"/>
  <c r="E55" i="1"/>
  <c r="M54" i="1" l="1"/>
  <c r="I54" i="1"/>
  <c r="E54" i="1"/>
  <c r="M53" i="1" l="1"/>
  <c r="I53" i="1"/>
  <c r="E53" i="1"/>
  <c r="P42" i="16" l="1"/>
  <c r="B42" i="16"/>
  <c r="M52" i="1" l="1"/>
  <c r="I52" i="1"/>
  <c r="E52" i="1"/>
  <c r="M51" i="1" l="1"/>
  <c r="I51" i="1"/>
  <c r="E51" i="1"/>
  <c r="M50" i="1" l="1"/>
  <c r="I50" i="1"/>
  <c r="E50" i="1"/>
  <c r="M49" i="1" l="1"/>
  <c r="I49" i="1"/>
  <c r="E49" i="1"/>
  <c r="W47" i="1" l="1"/>
  <c r="V47" i="1"/>
  <c r="M48" i="1" l="1"/>
  <c r="I48" i="1"/>
  <c r="E48" i="1"/>
  <c r="M47" i="1" l="1"/>
  <c r="I47" i="1"/>
  <c r="E47" i="1"/>
  <c r="M46" i="1" l="1"/>
  <c r="I46" i="1"/>
  <c r="E46" i="1"/>
  <c r="M45" i="1" l="1"/>
  <c r="I45" i="1"/>
  <c r="E45" i="1"/>
  <c r="M44" i="1" l="1"/>
  <c r="I44" i="1"/>
  <c r="E44" i="1"/>
  <c r="M43" i="1" l="1"/>
  <c r="I43" i="1"/>
  <c r="E43" i="1"/>
  <c r="M42" i="1" l="1"/>
  <c r="I42" i="1"/>
  <c r="E42" i="1"/>
  <c r="C16" i="17" l="1"/>
  <c r="D16" i="17"/>
  <c r="M41" i="1" l="1"/>
  <c r="I41" i="1"/>
  <c r="E41" i="1"/>
  <c r="M40" i="1" l="1"/>
  <c r="I40" i="1"/>
  <c r="E40" i="1"/>
  <c r="M39" i="1" l="1"/>
  <c r="I39" i="1"/>
  <c r="E39" i="1"/>
  <c r="M38" i="1" l="1"/>
  <c r="I38" i="1"/>
  <c r="E38" i="1"/>
  <c r="M37" i="1" l="1"/>
  <c r="I37" i="1"/>
  <c r="E37" i="1"/>
  <c r="M36" i="1" l="1"/>
  <c r="I36" i="1"/>
  <c r="E36" i="1"/>
  <c r="M35" i="1" l="1"/>
  <c r="I35" i="1"/>
  <c r="E35" i="1"/>
  <c r="M34" i="1" l="1"/>
  <c r="I34" i="1"/>
  <c r="E34" i="1"/>
  <c r="C11" i="17" l="1"/>
  <c r="C17" i="17" s="1"/>
  <c r="D11" i="17"/>
  <c r="D17" i="17" s="1"/>
  <c r="M33" i="1" l="1"/>
  <c r="I33" i="1"/>
  <c r="E33" i="1"/>
  <c r="M32" i="1" l="1"/>
  <c r="I32" i="1"/>
  <c r="E32" i="1"/>
  <c r="D6" i="17" l="1"/>
  <c r="C6" i="17"/>
  <c r="AE4" i="16"/>
  <c r="AE3" i="16"/>
  <c r="AE2" i="16"/>
  <c r="AD5" i="16"/>
  <c r="AE5" i="16" l="1"/>
  <c r="P5" i="16"/>
  <c r="R10" i="16" l="1"/>
  <c r="V10" i="16"/>
  <c r="Z10" i="16"/>
  <c r="S10" i="16"/>
  <c r="W10" i="16"/>
  <c r="AA10" i="16"/>
  <c r="C3" i="17"/>
  <c r="C7" i="17" s="1"/>
  <c r="T10" i="16"/>
  <c r="X10" i="16"/>
  <c r="P10" i="16"/>
  <c r="Q10" i="16"/>
  <c r="U10" i="16"/>
  <c r="Y10" i="16"/>
  <c r="B5" i="16"/>
  <c r="D3" i="17" s="1"/>
  <c r="D7" i="17" s="1"/>
  <c r="AA15" i="16" l="1"/>
  <c r="Y15" i="16"/>
  <c r="W15" i="16"/>
  <c r="U15" i="16"/>
  <c r="S15" i="16"/>
  <c r="Q15" i="16"/>
  <c r="D10" i="16"/>
  <c r="D15" i="16" s="1"/>
  <c r="F10" i="16"/>
  <c r="F15" i="16" s="1"/>
  <c r="H10" i="16"/>
  <c r="H15" i="16" s="1"/>
  <c r="L10" i="16"/>
  <c r="L15" i="16" s="1"/>
  <c r="Z15" i="16"/>
  <c r="X15" i="16"/>
  <c r="V15" i="16"/>
  <c r="T15" i="16"/>
  <c r="R15" i="16"/>
  <c r="P15" i="16"/>
  <c r="C10" i="16"/>
  <c r="C15" i="16" s="1"/>
  <c r="E10" i="16"/>
  <c r="E15" i="16" s="1"/>
  <c r="G10" i="16"/>
  <c r="G15" i="16" s="1"/>
  <c r="I10" i="16"/>
  <c r="I15" i="16" s="1"/>
  <c r="K10" i="16"/>
  <c r="K15" i="16" s="1"/>
  <c r="M10" i="16"/>
  <c r="M15" i="16" s="1"/>
  <c r="J10" i="16"/>
  <c r="J15" i="16" s="1"/>
  <c r="B10" i="16"/>
  <c r="B15" i="16" s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  <c r="B16" i="16" l="1"/>
  <c r="P16" i="16"/>
  <c r="P17" i="16" l="1"/>
  <c r="P19" i="16"/>
  <c r="B19" i="16"/>
  <c r="B17" i="16"/>
  <c r="R23" i="16" l="1"/>
  <c r="T23" i="16"/>
  <c r="V23" i="16"/>
  <c r="X23" i="16"/>
  <c r="Z23" i="16"/>
  <c r="P23" i="16"/>
  <c r="Q23" i="16"/>
  <c r="U23" i="16"/>
  <c r="W23" i="16"/>
  <c r="Y23" i="16"/>
  <c r="AA23" i="16"/>
  <c r="S23" i="16"/>
  <c r="B23" i="16"/>
  <c r="M23" i="16"/>
  <c r="E23" i="16"/>
  <c r="F23" i="16"/>
  <c r="K23" i="16"/>
  <c r="C23" i="16"/>
  <c r="D23" i="16"/>
  <c r="I23" i="16"/>
  <c r="L23" i="16"/>
  <c r="J23" i="16"/>
  <c r="G23" i="16"/>
  <c r="H23" i="16"/>
  <c r="P24" i="16" l="1"/>
  <c r="P27" i="16" s="1"/>
  <c r="R31" i="16" s="1"/>
  <c r="B24" i="16"/>
  <c r="AA31" i="16" l="1"/>
  <c r="W31" i="16"/>
  <c r="T31" i="16"/>
  <c r="X31" i="16"/>
  <c r="P31" i="16"/>
  <c r="U31" i="16"/>
  <c r="Q31" i="16"/>
  <c r="Z31" i="16"/>
  <c r="Y31" i="16"/>
  <c r="V31" i="16"/>
  <c r="S31" i="16"/>
  <c r="B25" i="16"/>
  <c r="B27" i="16"/>
  <c r="D12" i="17"/>
  <c r="P25" i="16"/>
  <c r="C12" i="17"/>
  <c r="K31" i="16" l="1"/>
  <c r="D31" i="16"/>
  <c r="B31" i="16"/>
  <c r="H31" i="16"/>
  <c r="E31" i="16"/>
  <c r="J31" i="16"/>
  <c r="I31" i="16"/>
  <c r="C31" i="16"/>
  <c r="L31" i="16"/>
  <c r="F31" i="16"/>
  <c r="G31" i="16"/>
  <c r="M31" i="16"/>
  <c r="P32" i="16"/>
  <c r="B32" i="16" l="1"/>
  <c r="P33" i="16"/>
  <c r="P35" i="16"/>
  <c r="R39" i="16" l="1"/>
  <c r="X39" i="16"/>
  <c r="V39" i="16"/>
  <c r="P39" i="16"/>
  <c r="S39" i="16"/>
  <c r="U39" i="16"/>
  <c r="AA39" i="16"/>
  <c r="Q39" i="16"/>
  <c r="W39" i="16"/>
  <c r="Z39" i="16"/>
  <c r="T39" i="16"/>
  <c r="Y39" i="16"/>
  <c r="B33" i="16"/>
  <c r="B35" i="16"/>
  <c r="P40" i="16" l="1"/>
  <c r="J39" i="16"/>
  <c r="K39" i="16"/>
  <c r="G39" i="16"/>
  <c r="D39" i="16"/>
  <c r="M39" i="16"/>
  <c r="I39" i="16"/>
  <c r="L39" i="16"/>
  <c r="C39" i="16"/>
  <c r="B39" i="16"/>
  <c r="F39" i="16"/>
  <c r="E39" i="16"/>
  <c r="H39" i="16"/>
  <c r="B40" i="16" l="1"/>
  <c r="P43" i="16"/>
  <c r="P41" i="16"/>
  <c r="C22" i="17"/>
  <c r="R47" i="16" l="1"/>
  <c r="V47" i="16"/>
  <c r="Z47" i="16"/>
  <c r="S47" i="16"/>
  <c r="W47" i="16"/>
  <c r="AA47" i="16"/>
  <c r="T47" i="16"/>
  <c r="X47" i="16"/>
  <c r="P47" i="16"/>
  <c r="Q47" i="16"/>
  <c r="U47" i="16"/>
  <c r="Y47" i="16"/>
  <c r="B43" i="16"/>
  <c r="B41" i="16"/>
  <c r="D22" i="17"/>
  <c r="C47" i="16" l="1"/>
  <c r="G47" i="16"/>
  <c r="K47" i="16"/>
  <c r="D47" i="16"/>
  <c r="H47" i="16"/>
  <c r="L47" i="16"/>
  <c r="E47" i="16"/>
  <c r="I47" i="16"/>
  <c r="M47" i="16"/>
  <c r="F47" i="16"/>
  <c r="J47" i="16"/>
  <c r="B47" i="16"/>
  <c r="P48" i="16"/>
  <c r="P55" i="16"/>
  <c r="P49" i="16" l="1"/>
  <c r="P51" i="16"/>
  <c r="B48" i="16"/>
  <c r="B49" i="16" l="1"/>
  <c r="B51" i="16"/>
  <c r="D32" i="17"/>
  <c r="F54" i="16" l="1"/>
  <c r="F61" i="16" s="1"/>
  <c r="M54" i="16"/>
  <c r="M61" i="16" s="1"/>
  <c r="E54" i="16"/>
  <c r="E61" i="16" s="1"/>
  <c r="B54" i="16"/>
  <c r="J54" i="16"/>
  <c r="J61" i="16" s="1"/>
  <c r="G54" i="16"/>
  <c r="G61" i="16" s="1"/>
  <c r="H54" i="16"/>
  <c r="H61" i="16" s="1"/>
  <c r="K54" i="16"/>
  <c r="K61" i="16" s="1"/>
  <c r="I54" i="16"/>
  <c r="I61" i="16" s="1"/>
  <c r="C54" i="16"/>
  <c r="C61" i="16" s="1"/>
  <c r="L54" i="16"/>
  <c r="L61" i="16" s="1"/>
  <c r="D54" i="16"/>
  <c r="D61" i="16" s="1"/>
  <c r="B61" i="16" l="1"/>
  <c r="B62" i="16" s="1"/>
  <c r="B55" i="16"/>
  <c r="C32" i="17" l="1"/>
  <c r="P57" i="16"/>
  <c r="P58" i="16" s="1"/>
  <c r="W61" i="16" l="1"/>
  <c r="Y61" i="16"/>
  <c r="X61" i="16"/>
  <c r="V61" i="16"/>
  <c r="AA61" i="16"/>
  <c r="U61" i="16"/>
  <c r="R61" i="16"/>
  <c r="S61" i="16"/>
  <c r="P61" i="16"/>
  <c r="P62" i="16" s="1"/>
  <c r="Q61" i="16"/>
  <c r="T61" i="16"/>
  <c r="Z61" i="16"/>
</calcChain>
</file>

<file path=xl/sharedStrings.xml><?xml version="1.0" encoding="utf-8"?>
<sst xmlns="http://schemas.openxmlformats.org/spreadsheetml/2006/main" count="529" uniqueCount="159">
  <si>
    <t>Month</t>
  </si>
  <si>
    <t>Visitor increase</t>
  </si>
  <si>
    <t>Visitor same</t>
  </si>
  <si>
    <t>Visitor decrease</t>
  </si>
  <si>
    <t>Turnover increase</t>
  </si>
  <si>
    <t>Turnover same</t>
  </si>
  <si>
    <t>Turnover decrease</t>
  </si>
  <si>
    <t>Profitability increase</t>
  </si>
  <si>
    <t>Profitability same</t>
  </si>
  <si>
    <t>Profitability decrease</t>
  </si>
  <si>
    <t>Visitor change</t>
  </si>
  <si>
    <t>Optimism</t>
  </si>
  <si>
    <t>Confidence</t>
  </si>
  <si>
    <t>Turnover change</t>
  </si>
  <si>
    <t>Return to index</t>
  </si>
  <si>
    <t>Increase/decrease</t>
  </si>
  <si>
    <t>Business visitor numbers by month</t>
  </si>
  <si>
    <t>Businesses reporting increases less businesses reporting decreases (visitor numbers)</t>
  </si>
  <si>
    <t>Estimated actual change in visitors (%)</t>
  </si>
  <si>
    <t>English Riviera Tourism Monitor Trend Data</t>
  </si>
  <si>
    <t>Click on the section you wish to view below</t>
  </si>
  <si>
    <t xml:space="preserve">Section 1 - Visitor numbers </t>
  </si>
  <si>
    <t>Business turnover by month</t>
  </si>
  <si>
    <t>Businesses reporting increases less businesses reporting decreases (turnover)</t>
  </si>
  <si>
    <t>Estimated actual change in turnover (%)</t>
  </si>
  <si>
    <t>Top of page</t>
  </si>
  <si>
    <t>Business profitability by month</t>
  </si>
  <si>
    <t>Businesses reporting increases less businesses reporting decreases (profitability)</t>
  </si>
  <si>
    <t>Business optimism</t>
  </si>
  <si>
    <t>Business optimism by month</t>
  </si>
  <si>
    <t>Business confidence in the performance of the ERTC</t>
  </si>
  <si>
    <t>Self-catering unit occupancy</t>
  </si>
  <si>
    <t>Serv room EOS</t>
  </si>
  <si>
    <t>Serv room ERTM</t>
  </si>
  <si>
    <t>All self-catering</t>
  </si>
  <si>
    <t>Serv room Torquay</t>
  </si>
  <si>
    <t>Serv room Paignton</t>
  </si>
  <si>
    <t>ERTM Hotel room</t>
  </si>
  <si>
    <t>ERTM B&amp;B/Guest House room</t>
  </si>
  <si>
    <t>Serviced room occupancy by business type</t>
  </si>
  <si>
    <t>Serviced room occupancy by location</t>
  </si>
  <si>
    <t>Self-catering unit occupancy by business type</t>
  </si>
  <si>
    <t>Serviced room occupancy (EOS and ERTM)</t>
  </si>
  <si>
    <t>Serviced room occupancy by month (%)</t>
  </si>
  <si>
    <t>Serviced room occupancy % by business type</t>
  </si>
  <si>
    <t>Serviced room occupancy % by location</t>
  </si>
  <si>
    <t>Self catering unit occupancy %</t>
  </si>
  <si>
    <t>Self catering unit occupancy % by business type</t>
  </si>
  <si>
    <t>Exc Holiday Parks</t>
  </si>
  <si>
    <t>Section 4 - Occupancy data</t>
  </si>
  <si>
    <t>Section 3 - Optimism and confidence</t>
  </si>
  <si>
    <t>Confidence in the ERTC performance</t>
  </si>
  <si>
    <t>Section 5 - Year on year comparisons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</si>
  <si>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</si>
  <si>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</si>
  <si>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</si>
  <si>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</si>
  <si>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</si>
  <si>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</si>
  <si>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</si>
  <si>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</si>
  <si>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</si>
  <si>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</si>
  <si>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</si>
  <si>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</si>
  <si>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Section 2 - Business turnover</t>
  </si>
  <si>
    <t>Vis change 2011</t>
  </si>
  <si>
    <t>Vis change 2012</t>
  </si>
  <si>
    <t>Vis change 2013</t>
  </si>
  <si>
    <t>Turn change 2011</t>
  </si>
  <si>
    <t>Turn change 2012</t>
  </si>
  <si>
    <t>Turn change 2013</t>
  </si>
  <si>
    <t>Optimism 2011</t>
  </si>
  <si>
    <t>Optimism 2012</t>
  </si>
  <si>
    <t>Optimism 2013</t>
  </si>
  <si>
    <t>Conf 2011</t>
  </si>
  <si>
    <t>Conf 2012</t>
  </si>
  <si>
    <t>Conf 2013</t>
  </si>
  <si>
    <t>Base year 2010</t>
  </si>
  <si>
    <t>Staying trips</t>
  </si>
  <si>
    <t>Day visits</t>
  </si>
  <si>
    <t>Spend</t>
  </si>
  <si>
    <t>Total</t>
  </si>
  <si>
    <t>Seasonality of spend (based on Devon)</t>
  </si>
  <si>
    <t>2010 spend</t>
  </si>
  <si>
    <t>2011 turnover change</t>
  </si>
  <si>
    <t>2011 est spend</t>
  </si>
  <si>
    <t>Change</t>
  </si>
  <si>
    <t>Published VOT</t>
  </si>
  <si>
    <t>2012 turnover change</t>
  </si>
  <si>
    <t>2013 turnover change</t>
  </si>
  <si>
    <t>CURRENT FORECAST</t>
  </si>
  <si>
    <t>INCREASE IN VALUE FOR YEAR</t>
  </si>
  <si>
    <t>2013 est spend</t>
  </si>
  <si>
    <t>2012 est spend</t>
  </si>
  <si>
    <t>Staying visitor value</t>
  </si>
  <si>
    <t>Day visits value</t>
  </si>
  <si>
    <t>Seasonality of visits (based on Devon)</t>
  </si>
  <si>
    <t>2010 visits</t>
  </si>
  <si>
    <t>2011 visitor change</t>
  </si>
  <si>
    <t>2012 visitor change</t>
  </si>
  <si>
    <t>2013 visitor change</t>
  </si>
  <si>
    <t>REVISION</t>
  </si>
  <si>
    <t>2010 re-aligned day visits</t>
  </si>
  <si>
    <t xml:space="preserve">coast </t>
  </si>
  <si>
    <t>rural</t>
  </si>
  <si>
    <t>urban</t>
  </si>
  <si>
    <t>Trips</t>
  </si>
  <si>
    <t>Revision</t>
  </si>
  <si>
    <t>INCREASE IN VISITORS FOR YEAR</t>
  </si>
  <si>
    <t>Published</t>
  </si>
  <si>
    <t>Published change</t>
  </si>
  <si>
    <t>Status of data</t>
  </si>
  <si>
    <t>Published baseline</t>
  </si>
  <si>
    <t>2011 est visitors</t>
  </si>
  <si>
    <t>2012 est visitors</t>
  </si>
  <si>
    <t>2013 est visitors</t>
  </si>
  <si>
    <t>Section 6 - Forecasts</t>
  </si>
  <si>
    <t xml:space="preserve">Using ERTM data against the baseline of 2010 and susbequent published figures </t>
  </si>
  <si>
    <t>provides estimates of volume and value for unpublished years.</t>
  </si>
  <si>
    <t>* Day visit methodology change this year</t>
  </si>
  <si>
    <t>Vis change 2014</t>
  </si>
  <si>
    <t>Turn change 2014</t>
  </si>
  <si>
    <t>Optimism 2014</t>
  </si>
  <si>
    <t>Conf 2014</t>
  </si>
  <si>
    <t>2014 turnover change</t>
  </si>
  <si>
    <t>2014 est visitors</t>
  </si>
  <si>
    <t>Vis change 2015</t>
  </si>
  <si>
    <t>Turn change 2015</t>
  </si>
  <si>
    <t>Optimism 2015</t>
  </si>
  <si>
    <t>Conf 2015</t>
  </si>
  <si>
    <t>2014 est spend</t>
  </si>
  <si>
    <t>2015 est spend</t>
  </si>
  <si>
    <t>2015 est visitors</t>
  </si>
  <si>
    <t>Vis change 2016</t>
  </si>
  <si>
    <t>Turn change 2016</t>
  </si>
  <si>
    <t>Optimism 2016</t>
  </si>
  <si>
    <t>Conf 2016</t>
  </si>
  <si>
    <t>2015 turnover change</t>
  </si>
  <si>
    <t>2014 visitor change</t>
  </si>
  <si>
    <t>2015 visitor change</t>
  </si>
  <si>
    <t>2016 est spend</t>
  </si>
  <si>
    <t>2016 est visitors</t>
  </si>
  <si>
    <t>Vis change 2017</t>
  </si>
  <si>
    <t>Turn change 2017</t>
  </si>
  <si>
    <t>Optimism 2017</t>
  </si>
  <si>
    <t>2017 est spend</t>
  </si>
  <si>
    <t>2017 est visitors</t>
  </si>
  <si>
    <t>Vis change 2018</t>
  </si>
  <si>
    <t>Turn change 2018</t>
  </si>
  <si>
    <t>Optimism 2018</t>
  </si>
  <si>
    <t>2018 est spend</t>
  </si>
  <si>
    <t>2018 est visitors</t>
  </si>
  <si>
    <t>Vis change 2019</t>
  </si>
  <si>
    <t>Turn change 2019</t>
  </si>
  <si>
    <t>Optimism 2019</t>
  </si>
  <si>
    <t>Forecast</t>
  </si>
  <si>
    <t>Not enough data to forecast at present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</si>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</sst>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£&quot;#,##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5" fillId="2" borderId="0" xfId="1" applyFont="1" applyFill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/>
    </xf>
    <xf numFmtId="9" fontId="0" fillId="0" borderId="0" xfId="2" applyFont="1" applyAlignment="1">
      <alignment horizontal="center"/>
    </xf>
    <xf numFmtId="0" fontId="1" fillId="0" borderId="0" xfId="0" applyFont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74745006591896E-2"/>
          <c:y val="2.8633190677084128E-2"/>
          <c:w val="0.88775803792963104"/>
          <c:h val="0.74403001365641674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'All ERTM Data'!$D$1</c:f>
              <c:strCache>
                <c:ptCount val="1"/>
                <c:pt idx="0">
                  <c:v>Visitor decrease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Data'!$D$2:$D$99</c:f>
              <c:numCache>
                <c:formatCode>0%</c:formatCode>
                <c:ptCount val="98"/>
                <c:pt idx="0">
                  <c:v>0.38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0.41</c:v>
                </c:pt>
                <c:pt idx="4">
                  <c:v>0.41</c:v>
                </c:pt>
                <c:pt idx="5">
                  <c:v>0.25</c:v>
                </c:pt>
                <c:pt idx="6">
                  <c:v>0.36</c:v>
                </c:pt>
                <c:pt idx="7">
                  <c:v>0.43</c:v>
                </c:pt>
                <c:pt idx="8">
                  <c:v>0.3</c:v>
                </c:pt>
                <c:pt idx="9">
                  <c:v>0.3</c:v>
                </c:pt>
                <c:pt idx="10">
                  <c:v>0.32</c:v>
                </c:pt>
                <c:pt idx="11">
                  <c:v>0.21</c:v>
                </c:pt>
                <c:pt idx="12">
                  <c:v>0.38</c:v>
                </c:pt>
                <c:pt idx="13">
                  <c:v>0.51</c:v>
                </c:pt>
                <c:pt idx="14">
                  <c:v>0.35</c:v>
                </c:pt>
                <c:pt idx="15">
                  <c:v>0.45</c:v>
                </c:pt>
                <c:pt idx="16">
                  <c:v>0.36</c:v>
                </c:pt>
                <c:pt idx="17">
                  <c:v>0.24</c:v>
                </c:pt>
                <c:pt idx="18">
                  <c:v>0.44</c:v>
                </c:pt>
                <c:pt idx="19">
                  <c:v>0.47</c:v>
                </c:pt>
                <c:pt idx="20">
                  <c:v>0.44</c:v>
                </c:pt>
                <c:pt idx="21">
                  <c:v>0.38</c:v>
                </c:pt>
                <c:pt idx="22">
                  <c:v>0.35</c:v>
                </c:pt>
                <c:pt idx="23">
                  <c:v>0.46</c:v>
                </c:pt>
                <c:pt idx="24">
                  <c:v>0.51</c:v>
                </c:pt>
                <c:pt idx="25">
                  <c:v>0.26</c:v>
                </c:pt>
                <c:pt idx="26">
                  <c:v>0.45</c:v>
                </c:pt>
                <c:pt idx="27">
                  <c:v>0.1</c:v>
                </c:pt>
                <c:pt idx="28">
                  <c:v>0.13</c:v>
                </c:pt>
                <c:pt idx="29">
                  <c:v>0.25</c:v>
                </c:pt>
                <c:pt idx="30">
                  <c:v>0.34</c:v>
                </c:pt>
                <c:pt idx="31">
                  <c:v>0.42</c:v>
                </c:pt>
                <c:pt idx="32">
                  <c:v>0.34</c:v>
                </c:pt>
                <c:pt idx="33">
                  <c:v>0.45</c:v>
                </c:pt>
                <c:pt idx="34">
                  <c:v>0.53</c:v>
                </c:pt>
                <c:pt idx="35">
                  <c:v>0.46</c:v>
                </c:pt>
                <c:pt idx="36">
                  <c:v>0.24</c:v>
                </c:pt>
                <c:pt idx="37">
                  <c:v>0.46</c:v>
                </c:pt>
                <c:pt idx="38">
                  <c:v>0.39</c:v>
                </c:pt>
                <c:pt idx="39">
                  <c:v>0.36</c:v>
                </c:pt>
                <c:pt idx="40">
                  <c:v>0.26</c:v>
                </c:pt>
                <c:pt idx="41">
                  <c:v>0.31</c:v>
                </c:pt>
                <c:pt idx="42">
                  <c:v>0.37</c:v>
                </c:pt>
                <c:pt idx="43">
                  <c:v>0.36</c:v>
                </c:pt>
                <c:pt idx="44">
                  <c:v>0.35</c:v>
                </c:pt>
                <c:pt idx="45">
                  <c:v>0.23</c:v>
                </c:pt>
                <c:pt idx="46">
                  <c:v>0.26</c:v>
                </c:pt>
                <c:pt idx="47">
                  <c:v>0.43</c:v>
                </c:pt>
                <c:pt idx="48">
                  <c:v>0.27</c:v>
                </c:pt>
                <c:pt idx="49">
                  <c:v>0.13</c:v>
                </c:pt>
                <c:pt idx="50">
                  <c:v>0.33</c:v>
                </c:pt>
                <c:pt idx="51">
                  <c:v>0.18</c:v>
                </c:pt>
                <c:pt idx="52">
                  <c:v>0.32</c:v>
                </c:pt>
                <c:pt idx="53">
                  <c:v>0.18</c:v>
                </c:pt>
                <c:pt idx="54">
                  <c:v>0.32</c:v>
                </c:pt>
                <c:pt idx="55">
                  <c:v>0.5</c:v>
                </c:pt>
                <c:pt idx="56">
                  <c:v>0.43</c:v>
                </c:pt>
                <c:pt idx="57">
                  <c:v>0.38</c:v>
                </c:pt>
                <c:pt idx="58">
                  <c:v>0.43</c:v>
                </c:pt>
                <c:pt idx="59">
                  <c:v>0.39</c:v>
                </c:pt>
                <c:pt idx="60">
                  <c:v>0.5</c:v>
                </c:pt>
                <c:pt idx="61">
                  <c:v>0.61</c:v>
                </c:pt>
                <c:pt idx="62">
                  <c:v>0.5</c:v>
                </c:pt>
                <c:pt idx="63">
                  <c:v>0.28999999999999998</c:v>
                </c:pt>
                <c:pt idx="64">
                  <c:v>0.27</c:v>
                </c:pt>
                <c:pt idx="65">
                  <c:v>0.09</c:v>
                </c:pt>
                <c:pt idx="66">
                  <c:v>0.55000000000000004</c:v>
                </c:pt>
                <c:pt idx="67">
                  <c:v>0.48</c:v>
                </c:pt>
                <c:pt idx="68">
                  <c:v>0.34</c:v>
                </c:pt>
                <c:pt idx="69">
                  <c:v>0.33</c:v>
                </c:pt>
                <c:pt idx="70">
                  <c:v>0.45</c:v>
                </c:pt>
                <c:pt idx="71">
                  <c:v>0.53</c:v>
                </c:pt>
                <c:pt idx="72">
                  <c:v>0.22</c:v>
                </c:pt>
                <c:pt idx="73">
                  <c:v>0.37</c:v>
                </c:pt>
                <c:pt idx="74">
                  <c:v>0.46</c:v>
                </c:pt>
                <c:pt idx="75">
                  <c:v>0.5</c:v>
                </c:pt>
                <c:pt idx="76">
                  <c:v>0.44</c:v>
                </c:pt>
                <c:pt idx="77">
                  <c:v>0.47</c:v>
                </c:pt>
                <c:pt idx="78">
                  <c:v>0.42</c:v>
                </c:pt>
                <c:pt idx="79">
                  <c:v>0.37</c:v>
                </c:pt>
                <c:pt idx="80">
                  <c:v>0.35</c:v>
                </c:pt>
                <c:pt idx="81">
                  <c:v>0.38</c:v>
                </c:pt>
                <c:pt idx="82">
                  <c:v>0.36</c:v>
                </c:pt>
                <c:pt idx="83">
                  <c:v>0.56000000000000005</c:v>
                </c:pt>
                <c:pt idx="84">
                  <c:v>0.69</c:v>
                </c:pt>
                <c:pt idx="85">
                  <c:v>0.42</c:v>
                </c:pt>
                <c:pt idx="86">
                  <c:v>0.31</c:v>
                </c:pt>
                <c:pt idx="87">
                  <c:v>0.33</c:v>
                </c:pt>
                <c:pt idx="88">
                  <c:v>0.33</c:v>
                </c:pt>
                <c:pt idx="89">
                  <c:v>0.45</c:v>
                </c:pt>
                <c:pt idx="90">
                  <c:v>0.39</c:v>
                </c:pt>
                <c:pt idx="91">
                  <c:v>0.61</c:v>
                </c:pt>
                <c:pt idx="92">
                  <c:v>0.42</c:v>
                </c:pt>
                <c:pt idx="93">
                  <c:v>0.44</c:v>
                </c:pt>
                <c:pt idx="94">
                  <c:v>0.44</c:v>
                </c:pt>
                <c:pt idx="95">
                  <c:v>0.44</c:v>
                </c:pt>
                <c:pt idx="96">
                  <c:v>0.42</c:v>
                </c:pt>
                <c:pt idx="97">
                  <c:v>0.54</c:v>
                </c:pt>
              </c:numCache>
            </c:numRef>
          </c:val>
        </c:ser>
        <c:ser>
          <c:idx val="1"/>
          <c:order val="1"/>
          <c:tx>
            <c:strRef>
              <c:f>'All ERTM Data'!$C$1</c:f>
              <c:strCache>
                <c:ptCount val="1"/>
                <c:pt idx="0">
                  <c:v>Visitor same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Data'!$C$2:$C$99</c:f>
              <c:numCache>
                <c:formatCode>0%</c:formatCode>
                <c:ptCount val="98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0.36</c:v>
                </c:pt>
                <c:pt idx="4">
                  <c:v>0.3</c:v>
                </c:pt>
                <c:pt idx="5">
                  <c:v>0.43</c:v>
                </c:pt>
                <c:pt idx="6">
                  <c:v>0.22</c:v>
                </c:pt>
                <c:pt idx="7">
                  <c:v>0.2</c:v>
                </c:pt>
                <c:pt idx="8">
                  <c:v>0.45</c:v>
                </c:pt>
                <c:pt idx="9">
                  <c:v>0.34</c:v>
                </c:pt>
                <c:pt idx="10">
                  <c:v>0.36</c:v>
                </c:pt>
                <c:pt idx="11">
                  <c:v>0.33</c:v>
                </c:pt>
                <c:pt idx="12">
                  <c:v>0.28999999999999998</c:v>
                </c:pt>
                <c:pt idx="13">
                  <c:v>0.21</c:v>
                </c:pt>
                <c:pt idx="14">
                  <c:v>0.25</c:v>
                </c:pt>
                <c:pt idx="15">
                  <c:v>0.31</c:v>
                </c:pt>
                <c:pt idx="16">
                  <c:v>0.38</c:v>
                </c:pt>
                <c:pt idx="17">
                  <c:v>0.35</c:v>
                </c:pt>
                <c:pt idx="18">
                  <c:v>0.28999999999999998</c:v>
                </c:pt>
                <c:pt idx="19">
                  <c:v>0.19</c:v>
                </c:pt>
                <c:pt idx="20">
                  <c:v>0.25</c:v>
                </c:pt>
                <c:pt idx="21">
                  <c:v>0.42</c:v>
                </c:pt>
                <c:pt idx="22">
                  <c:v>0.35</c:v>
                </c:pt>
                <c:pt idx="23">
                  <c:v>0.21</c:v>
                </c:pt>
                <c:pt idx="24">
                  <c:v>0.2</c:v>
                </c:pt>
                <c:pt idx="25">
                  <c:v>0.22</c:v>
                </c:pt>
                <c:pt idx="26">
                  <c:v>0.21</c:v>
                </c:pt>
                <c:pt idx="27">
                  <c:v>0.27</c:v>
                </c:pt>
                <c:pt idx="28">
                  <c:v>0.22</c:v>
                </c:pt>
                <c:pt idx="29">
                  <c:v>0.32</c:v>
                </c:pt>
                <c:pt idx="30">
                  <c:v>0.24</c:v>
                </c:pt>
                <c:pt idx="31">
                  <c:v>0.28999999999999998</c:v>
                </c:pt>
                <c:pt idx="32">
                  <c:v>0.31</c:v>
                </c:pt>
                <c:pt idx="33">
                  <c:v>0.27</c:v>
                </c:pt>
                <c:pt idx="34">
                  <c:v>0.19</c:v>
                </c:pt>
                <c:pt idx="35">
                  <c:v>0.26</c:v>
                </c:pt>
                <c:pt idx="36">
                  <c:v>0.2</c:v>
                </c:pt>
                <c:pt idx="37">
                  <c:v>0.24</c:v>
                </c:pt>
                <c:pt idx="38">
                  <c:v>0.26</c:v>
                </c:pt>
                <c:pt idx="39">
                  <c:v>0.22</c:v>
                </c:pt>
                <c:pt idx="40">
                  <c:v>0.34</c:v>
                </c:pt>
                <c:pt idx="41">
                  <c:v>0.19</c:v>
                </c:pt>
                <c:pt idx="42">
                  <c:v>0.27</c:v>
                </c:pt>
                <c:pt idx="43">
                  <c:v>0.36</c:v>
                </c:pt>
                <c:pt idx="44">
                  <c:v>0.38</c:v>
                </c:pt>
                <c:pt idx="45">
                  <c:v>0.37</c:v>
                </c:pt>
                <c:pt idx="46">
                  <c:v>0.37</c:v>
                </c:pt>
                <c:pt idx="47">
                  <c:v>0.14000000000000001</c:v>
                </c:pt>
                <c:pt idx="48">
                  <c:v>0.2</c:v>
                </c:pt>
                <c:pt idx="49">
                  <c:v>0.28000000000000003</c:v>
                </c:pt>
                <c:pt idx="50">
                  <c:v>0.17</c:v>
                </c:pt>
                <c:pt idx="51">
                  <c:v>0.28999999999999998</c:v>
                </c:pt>
                <c:pt idx="52">
                  <c:v>0.35</c:v>
                </c:pt>
                <c:pt idx="53">
                  <c:v>0.28999999999999998</c:v>
                </c:pt>
                <c:pt idx="54">
                  <c:v>0.26</c:v>
                </c:pt>
                <c:pt idx="55">
                  <c:v>0.22</c:v>
                </c:pt>
                <c:pt idx="56">
                  <c:v>0.32</c:v>
                </c:pt>
                <c:pt idx="57">
                  <c:v>0.38</c:v>
                </c:pt>
                <c:pt idx="58">
                  <c:v>0.34</c:v>
                </c:pt>
                <c:pt idx="59">
                  <c:v>0.22</c:v>
                </c:pt>
                <c:pt idx="60">
                  <c:v>0.21</c:v>
                </c:pt>
                <c:pt idx="61">
                  <c:v>0.16</c:v>
                </c:pt>
                <c:pt idx="62">
                  <c:v>0.06</c:v>
                </c:pt>
                <c:pt idx="63">
                  <c:v>0.28999999999999998</c:v>
                </c:pt>
                <c:pt idx="64">
                  <c:v>0.4</c:v>
                </c:pt>
                <c:pt idx="65">
                  <c:v>0.27</c:v>
                </c:pt>
                <c:pt idx="66">
                  <c:v>0.05</c:v>
                </c:pt>
                <c:pt idx="67">
                  <c:v>0.32</c:v>
                </c:pt>
                <c:pt idx="68">
                  <c:v>0.21</c:v>
                </c:pt>
                <c:pt idx="69">
                  <c:v>0.36</c:v>
                </c:pt>
                <c:pt idx="70">
                  <c:v>0.24</c:v>
                </c:pt>
                <c:pt idx="71">
                  <c:v>0.31</c:v>
                </c:pt>
                <c:pt idx="72">
                  <c:v>0.27</c:v>
                </c:pt>
                <c:pt idx="73">
                  <c:v>0.26</c:v>
                </c:pt>
                <c:pt idx="74">
                  <c:v>0.28000000000000003</c:v>
                </c:pt>
                <c:pt idx="75">
                  <c:v>0.22</c:v>
                </c:pt>
                <c:pt idx="76">
                  <c:v>0.38</c:v>
                </c:pt>
                <c:pt idx="77">
                  <c:v>0.26</c:v>
                </c:pt>
                <c:pt idx="78">
                  <c:v>0.17</c:v>
                </c:pt>
                <c:pt idx="79">
                  <c:v>0.23</c:v>
                </c:pt>
                <c:pt idx="80">
                  <c:v>0.31</c:v>
                </c:pt>
                <c:pt idx="81">
                  <c:v>0.32</c:v>
                </c:pt>
                <c:pt idx="82">
                  <c:v>0.39</c:v>
                </c:pt>
                <c:pt idx="83">
                  <c:v>0.21</c:v>
                </c:pt>
                <c:pt idx="84">
                  <c:v>0.18</c:v>
                </c:pt>
                <c:pt idx="85">
                  <c:v>0.17</c:v>
                </c:pt>
                <c:pt idx="86">
                  <c:v>0.23</c:v>
                </c:pt>
                <c:pt idx="87">
                  <c:v>0.28999999999999998</c:v>
                </c:pt>
                <c:pt idx="88">
                  <c:v>0.36</c:v>
                </c:pt>
                <c:pt idx="89">
                  <c:v>0.32</c:v>
                </c:pt>
                <c:pt idx="90">
                  <c:v>0.28999999999999998</c:v>
                </c:pt>
                <c:pt idx="91">
                  <c:v>0.11</c:v>
                </c:pt>
                <c:pt idx="92">
                  <c:v>0.26</c:v>
                </c:pt>
                <c:pt idx="93">
                  <c:v>0.25</c:v>
                </c:pt>
                <c:pt idx="94">
                  <c:v>0.23</c:v>
                </c:pt>
                <c:pt idx="95">
                  <c:v>0.33</c:v>
                </c:pt>
                <c:pt idx="96">
                  <c:v>0.22</c:v>
                </c:pt>
                <c:pt idx="97">
                  <c:v>0.19</c:v>
                </c:pt>
              </c:numCache>
            </c:numRef>
          </c:val>
        </c:ser>
        <c:ser>
          <c:idx val="0"/>
          <c:order val="2"/>
          <c:tx>
            <c:strRef>
              <c:f>'All ERTM Data'!$B$1</c:f>
              <c:strCache>
                <c:ptCount val="1"/>
                <c:pt idx="0">
                  <c:v>Visitor increase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Data'!$B$2:$B$99</c:f>
              <c:numCache>
                <c:formatCode>0%</c:formatCode>
                <c:ptCount val="98"/>
                <c:pt idx="0">
                  <c:v>0.42</c:v>
                </c:pt>
                <c:pt idx="1">
                  <c:v>0.45</c:v>
                </c:pt>
                <c:pt idx="2">
                  <c:v>0.46</c:v>
                </c:pt>
                <c:pt idx="3">
                  <c:v>0.23</c:v>
                </c:pt>
                <c:pt idx="4">
                  <c:v>0.28999999999999998</c:v>
                </c:pt>
                <c:pt idx="5">
                  <c:v>0.32</c:v>
                </c:pt>
                <c:pt idx="6">
                  <c:v>0.42</c:v>
                </c:pt>
                <c:pt idx="7">
                  <c:v>0.37</c:v>
                </c:pt>
                <c:pt idx="8">
                  <c:v>0.26</c:v>
                </c:pt>
                <c:pt idx="9">
                  <c:v>0.36</c:v>
                </c:pt>
                <c:pt idx="10">
                  <c:v>0.32</c:v>
                </c:pt>
                <c:pt idx="11">
                  <c:v>0.46</c:v>
                </c:pt>
                <c:pt idx="12">
                  <c:v>0.33</c:v>
                </c:pt>
                <c:pt idx="13">
                  <c:v>0.27</c:v>
                </c:pt>
                <c:pt idx="14">
                  <c:v>0.4</c:v>
                </c:pt>
                <c:pt idx="15">
                  <c:v>0.24</c:v>
                </c:pt>
                <c:pt idx="16">
                  <c:v>0.27</c:v>
                </c:pt>
                <c:pt idx="17">
                  <c:v>0.41</c:v>
                </c:pt>
                <c:pt idx="18">
                  <c:v>0.27</c:v>
                </c:pt>
                <c:pt idx="19">
                  <c:v>0.33</c:v>
                </c:pt>
                <c:pt idx="20">
                  <c:v>0.31</c:v>
                </c:pt>
                <c:pt idx="21">
                  <c:v>0.2</c:v>
                </c:pt>
                <c:pt idx="22">
                  <c:v>0.31</c:v>
                </c:pt>
                <c:pt idx="23">
                  <c:v>0.33</c:v>
                </c:pt>
                <c:pt idx="24">
                  <c:v>0.28999999999999998</c:v>
                </c:pt>
                <c:pt idx="25">
                  <c:v>0.52</c:v>
                </c:pt>
                <c:pt idx="26">
                  <c:v>0.34</c:v>
                </c:pt>
                <c:pt idx="27">
                  <c:v>0.63</c:v>
                </c:pt>
                <c:pt idx="28">
                  <c:v>0.66</c:v>
                </c:pt>
                <c:pt idx="29">
                  <c:v>0.43</c:v>
                </c:pt>
                <c:pt idx="30">
                  <c:v>0.42</c:v>
                </c:pt>
                <c:pt idx="31">
                  <c:v>0.28999999999999998</c:v>
                </c:pt>
                <c:pt idx="32">
                  <c:v>0.35</c:v>
                </c:pt>
                <c:pt idx="33">
                  <c:v>0.28000000000000003</c:v>
                </c:pt>
                <c:pt idx="34">
                  <c:v>0.27</c:v>
                </c:pt>
                <c:pt idx="35">
                  <c:v>0.28000000000000003</c:v>
                </c:pt>
                <c:pt idx="36">
                  <c:v>0.56000000000000005</c:v>
                </c:pt>
                <c:pt idx="37">
                  <c:v>0.31</c:v>
                </c:pt>
                <c:pt idx="38">
                  <c:v>0.35</c:v>
                </c:pt>
                <c:pt idx="39">
                  <c:v>0.42</c:v>
                </c:pt>
                <c:pt idx="40">
                  <c:v>0.4</c:v>
                </c:pt>
                <c:pt idx="41">
                  <c:v>0.5</c:v>
                </c:pt>
                <c:pt idx="42">
                  <c:v>0.37</c:v>
                </c:pt>
                <c:pt idx="43">
                  <c:v>0.28999999999999998</c:v>
                </c:pt>
                <c:pt idx="44">
                  <c:v>0.27</c:v>
                </c:pt>
                <c:pt idx="45">
                  <c:v>0.4</c:v>
                </c:pt>
                <c:pt idx="46">
                  <c:v>0.37</c:v>
                </c:pt>
                <c:pt idx="47">
                  <c:v>0.43</c:v>
                </c:pt>
                <c:pt idx="48">
                  <c:v>0.53</c:v>
                </c:pt>
                <c:pt idx="49">
                  <c:v>0.6</c:v>
                </c:pt>
                <c:pt idx="50">
                  <c:v>0.5</c:v>
                </c:pt>
                <c:pt idx="51">
                  <c:v>0.53</c:v>
                </c:pt>
                <c:pt idx="52">
                  <c:v>0.32</c:v>
                </c:pt>
                <c:pt idx="53">
                  <c:v>0.53</c:v>
                </c:pt>
                <c:pt idx="54">
                  <c:v>0.42</c:v>
                </c:pt>
                <c:pt idx="55">
                  <c:v>0.28000000000000003</c:v>
                </c:pt>
                <c:pt idx="56">
                  <c:v>0.25</c:v>
                </c:pt>
                <c:pt idx="57">
                  <c:v>0.23</c:v>
                </c:pt>
                <c:pt idx="58">
                  <c:v>0.23</c:v>
                </c:pt>
                <c:pt idx="59">
                  <c:v>0.39</c:v>
                </c:pt>
                <c:pt idx="60">
                  <c:v>0.28999999999999998</c:v>
                </c:pt>
                <c:pt idx="61">
                  <c:v>0.24</c:v>
                </c:pt>
                <c:pt idx="62">
                  <c:v>0.44</c:v>
                </c:pt>
                <c:pt idx="63">
                  <c:v>0.42</c:v>
                </c:pt>
                <c:pt idx="64">
                  <c:v>0.33</c:v>
                </c:pt>
                <c:pt idx="65">
                  <c:v>0.64</c:v>
                </c:pt>
                <c:pt idx="66">
                  <c:v>0.41</c:v>
                </c:pt>
                <c:pt idx="67">
                  <c:v>0.19</c:v>
                </c:pt>
                <c:pt idx="68">
                  <c:v>0.45</c:v>
                </c:pt>
                <c:pt idx="69">
                  <c:v>0.31</c:v>
                </c:pt>
                <c:pt idx="70">
                  <c:v>0.31</c:v>
                </c:pt>
                <c:pt idx="71">
                  <c:v>0.16</c:v>
                </c:pt>
                <c:pt idx="72">
                  <c:v>0.51</c:v>
                </c:pt>
                <c:pt idx="73">
                  <c:v>0.37</c:v>
                </c:pt>
                <c:pt idx="74">
                  <c:v>0.26</c:v>
                </c:pt>
                <c:pt idx="75">
                  <c:v>0.28000000000000003</c:v>
                </c:pt>
                <c:pt idx="76">
                  <c:v>0.18</c:v>
                </c:pt>
                <c:pt idx="77">
                  <c:v>0.28000000000000003</c:v>
                </c:pt>
                <c:pt idx="78">
                  <c:v>0.41</c:v>
                </c:pt>
                <c:pt idx="79">
                  <c:v>0.4</c:v>
                </c:pt>
                <c:pt idx="80">
                  <c:v>0.33</c:v>
                </c:pt>
                <c:pt idx="81">
                  <c:v>0.39</c:v>
                </c:pt>
                <c:pt idx="82">
                  <c:v>0.25</c:v>
                </c:pt>
                <c:pt idx="83">
                  <c:v>0.23</c:v>
                </c:pt>
                <c:pt idx="84">
                  <c:v>0.13</c:v>
                </c:pt>
                <c:pt idx="85">
                  <c:v>0.42</c:v>
                </c:pt>
                <c:pt idx="86">
                  <c:v>0.46</c:v>
                </c:pt>
                <c:pt idx="87">
                  <c:v>0.38</c:v>
                </c:pt>
                <c:pt idx="88">
                  <c:v>0.31</c:v>
                </c:pt>
                <c:pt idx="89">
                  <c:v>0.23</c:v>
                </c:pt>
                <c:pt idx="90">
                  <c:v>0.33</c:v>
                </c:pt>
                <c:pt idx="91">
                  <c:v>0.27</c:v>
                </c:pt>
                <c:pt idx="92">
                  <c:v>0.32</c:v>
                </c:pt>
                <c:pt idx="93">
                  <c:v>0.31</c:v>
                </c:pt>
                <c:pt idx="94">
                  <c:v>0.33</c:v>
                </c:pt>
                <c:pt idx="95">
                  <c:v>0.23</c:v>
                </c:pt>
                <c:pt idx="96">
                  <c:v>0.36</c:v>
                </c:pt>
                <c:pt idx="97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307944"/>
        <c:axId val="170308328"/>
      </c:barChart>
      <c:dateAx>
        <c:axId val="1703079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0308328"/>
        <c:crosses val="autoZero"/>
        <c:auto val="1"/>
        <c:lblOffset val="100"/>
        <c:baseTimeUnit val="months"/>
      </c:dateAx>
      <c:valAx>
        <c:axId val="170308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0307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6488556634701"/>
          <c:y val="2.8633190677084128E-2"/>
          <c:w val="0.85586792896024189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Data'!$Q$1</c:f>
              <c:strCache>
                <c:ptCount val="1"/>
                <c:pt idx="0">
                  <c:v>Confidence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'All ERTM Data'!$A$2:$A$69</c:f>
              <c:numCache>
                <c:formatCode>mmm\-yy</c:formatCode>
                <c:ptCount val="6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</c:numCache>
            </c:numRef>
          </c:cat>
          <c:val>
            <c:numRef>
              <c:f>'All ERTM Data'!$Q$2:$Q$69</c:f>
              <c:numCache>
                <c:formatCode>General</c:formatCode>
                <c:ptCount val="68"/>
                <c:pt idx="0">
                  <c:v>6.1</c:v>
                </c:pt>
                <c:pt idx="1">
                  <c:v>5.37</c:v>
                </c:pt>
                <c:pt idx="2">
                  <c:v>6.16</c:v>
                </c:pt>
                <c:pt idx="3">
                  <c:v>6.31</c:v>
                </c:pt>
                <c:pt idx="4">
                  <c:v>6.34</c:v>
                </c:pt>
                <c:pt idx="5">
                  <c:v>6.24</c:v>
                </c:pt>
                <c:pt idx="6">
                  <c:v>5.97</c:v>
                </c:pt>
                <c:pt idx="7">
                  <c:v>5.94</c:v>
                </c:pt>
                <c:pt idx="8">
                  <c:v>5.92</c:v>
                </c:pt>
                <c:pt idx="9">
                  <c:v>5.83</c:v>
                </c:pt>
                <c:pt idx="10">
                  <c:v>5.98</c:v>
                </c:pt>
                <c:pt idx="11">
                  <c:v>6.38</c:v>
                </c:pt>
                <c:pt idx="12">
                  <c:v>6.08</c:v>
                </c:pt>
                <c:pt idx="13">
                  <c:v>6.62</c:v>
                </c:pt>
                <c:pt idx="14">
                  <c:v>6.16</c:v>
                </c:pt>
                <c:pt idx="15">
                  <c:v>6.5</c:v>
                </c:pt>
                <c:pt idx="16">
                  <c:v>6.63</c:v>
                </c:pt>
                <c:pt idx="17">
                  <c:v>6.03</c:v>
                </c:pt>
                <c:pt idx="18">
                  <c:v>6.29</c:v>
                </c:pt>
                <c:pt idx="19">
                  <c:v>5.86</c:v>
                </c:pt>
                <c:pt idx="20">
                  <c:v>6.05</c:v>
                </c:pt>
                <c:pt idx="21">
                  <c:v>6.79</c:v>
                </c:pt>
                <c:pt idx="22">
                  <c:v>6.41</c:v>
                </c:pt>
                <c:pt idx="23">
                  <c:v>6.76</c:v>
                </c:pt>
                <c:pt idx="24">
                  <c:v>6.07</c:v>
                </c:pt>
                <c:pt idx="25">
                  <c:v>6.83</c:v>
                </c:pt>
                <c:pt idx="26">
                  <c:v>6.81</c:v>
                </c:pt>
                <c:pt idx="27" formatCode="0.00">
                  <c:v>7.3</c:v>
                </c:pt>
                <c:pt idx="28" formatCode="0.00">
                  <c:v>6.9</c:v>
                </c:pt>
                <c:pt idx="29" formatCode="0.00">
                  <c:v>7.56</c:v>
                </c:pt>
                <c:pt idx="30">
                  <c:v>7.32</c:v>
                </c:pt>
                <c:pt idx="31">
                  <c:v>6.92</c:v>
                </c:pt>
                <c:pt idx="32">
                  <c:v>7.16</c:v>
                </c:pt>
                <c:pt idx="33">
                  <c:v>6.88</c:v>
                </c:pt>
                <c:pt idx="34">
                  <c:v>7.27</c:v>
                </c:pt>
                <c:pt idx="35">
                  <c:v>7.22</c:v>
                </c:pt>
                <c:pt idx="36">
                  <c:v>6.98</c:v>
                </c:pt>
                <c:pt idx="37">
                  <c:v>6.92</c:v>
                </c:pt>
                <c:pt idx="38">
                  <c:v>7.02</c:v>
                </c:pt>
                <c:pt idx="39">
                  <c:v>7.31</c:v>
                </c:pt>
                <c:pt idx="40">
                  <c:v>7.46</c:v>
                </c:pt>
                <c:pt idx="41">
                  <c:v>7.34</c:v>
                </c:pt>
                <c:pt idx="42">
                  <c:v>7.27</c:v>
                </c:pt>
                <c:pt idx="43">
                  <c:v>7.03</c:v>
                </c:pt>
                <c:pt idx="44">
                  <c:v>6.86</c:v>
                </c:pt>
                <c:pt idx="45">
                  <c:v>6.86</c:v>
                </c:pt>
                <c:pt idx="46">
                  <c:v>7.07</c:v>
                </c:pt>
                <c:pt idx="47">
                  <c:v>6.62</c:v>
                </c:pt>
                <c:pt idx="48">
                  <c:v>6.97</c:v>
                </c:pt>
                <c:pt idx="49">
                  <c:v>6.22</c:v>
                </c:pt>
                <c:pt idx="50">
                  <c:v>6.63</c:v>
                </c:pt>
                <c:pt idx="51">
                  <c:v>6.98</c:v>
                </c:pt>
                <c:pt idx="52" formatCode="0.00">
                  <c:v>7</c:v>
                </c:pt>
                <c:pt idx="53">
                  <c:v>6.98</c:v>
                </c:pt>
                <c:pt idx="54">
                  <c:v>6.27</c:v>
                </c:pt>
                <c:pt idx="55">
                  <c:v>5.95</c:v>
                </c:pt>
                <c:pt idx="56">
                  <c:v>6.94</c:v>
                </c:pt>
                <c:pt idx="57">
                  <c:v>6.72</c:v>
                </c:pt>
                <c:pt idx="58">
                  <c:v>6.17</c:v>
                </c:pt>
                <c:pt idx="59">
                  <c:v>6.52</c:v>
                </c:pt>
                <c:pt idx="60">
                  <c:v>5.94</c:v>
                </c:pt>
                <c:pt idx="61">
                  <c:v>5.62</c:v>
                </c:pt>
                <c:pt idx="62">
                  <c:v>5.47</c:v>
                </c:pt>
                <c:pt idx="63">
                  <c:v>6.14</c:v>
                </c:pt>
                <c:pt idx="64">
                  <c:v>6.29</c:v>
                </c:pt>
                <c:pt idx="65">
                  <c:v>6.09</c:v>
                </c:pt>
                <c:pt idx="66" formatCode="0.00">
                  <c:v>6</c:v>
                </c:pt>
                <c:pt idx="67">
                  <c:v>5.48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93040"/>
        <c:axId val="171493432"/>
      </c:lineChart>
      <c:dateAx>
        <c:axId val="1714930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493432"/>
        <c:crosses val="autoZero"/>
        <c:auto val="1"/>
        <c:lblOffset val="100"/>
        <c:baseTimeUnit val="months"/>
      </c:dateAx>
      <c:valAx>
        <c:axId val="171493432"/>
        <c:scaling>
          <c:orientation val="minMax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493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20344736857"/>
          <c:y val="2.8633190677084128E-2"/>
          <c:w val="0.86492751763411513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Data'!$R$1</c:f>
              <c:strCache>
                <c:ptCount val="1"/>
                <c:pt idx="0">
                  <c:v>Serv room EOS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Data'!$R$2:$R$88</c:f>
              <c:numCache>
                <c:formatCode>0</c:formatCode>
                <c:ptCount val="87"/>
                <c:pt idx="0">
                  <c:v>36</c:v>
                </c:pt>
                <c:pt idx="1">
                  <c:v>38</c:v>
                </c:pt>
                <c:pt idx="2">
                  <c:v>56</c:v>
                </c:pt>
                <c:pt idx="3">
                  <c:v>58</c:v>
                </c:pt>
                <c:pt idx="4">
                  <c:v>71</c:v>
                </c:pt>
                <c:pt idx="5">
                  <c:v>59</c:v>
                </c:pt>
                <c:pt idx="6">
                  <c:v>42</c:v>
                </c:pt>
                <c:pt idx="7">
                  <c:v>26</c:v>
                </c:pt>
                <c:pt idx="8">
                  <c:v>17</c:v>
                </c:pt>
                <c:pt idx="9">
                  <c:v>13</c:v>
                </c:pt>
                <c:pt idx="10">
                  <c:v>26</c:v>
                </c:pt>
                <c:pt idx="11">
                  <c:v>29</c:v>
                </c:pt>
                <c:pt idx="12">
                  <c:v>38</c:v>
                </c:pt>
                <c:pt idx="13">
                  <c:v>36</c:v>
                </c:pt>
                <c:pt idx="14">
                  <c:v>59</c:v>
                </c:pt>
                <c:pt idx="15">
                  <c:v>55</c:v>
                </c:pt>
                <c:pt idx="16">
                  <c:v>75</c:v>
                </c:pt>
                <c:pt idx="17">
                  <c:v>63</c:v>
                </c:pt>
                <c:pt idx="18">
                  <c:v>30</c:v>
                </c:pt>
                <c:pt idx="19">
                  <c:v>29</c:v>
                </c:pt>
                <c:pt idx="20">
                  <c:v>29</c:v>
                </c:pt>
                <c:pt idx="21">
                  <c:v>7.11</c:v>
                </c:pt>
                <c:pt idx="22">
                  <c:v>11.35</c:v>
                </c:pt>
                <c:pt idx="23">
                  <c:v>21.23</c:v>
                </c:pt>
                <c:pt idx="24">
                  <c:v>37.96</c:v>
                </c:pt>
                <c:pt idx="25">
                  <c:v>42.72</c:v>
                </c:pt>
                <c:pt idx="26">
                  <c:v>55.53</c:v>
                </c:pt>
                <c:pt idx="27">
                  <c:v>59.52</c:v>
                </c:pt>
                <c:pt idx="28">
                  <c:v>71.67</c:v>
                </c:pt>
                <c:pt idx="29">
                  <c:v>45.44</c:v>
                </c:pt>
                <c:pt idx="30">
                  <c:v>30.16</c:v>
                </c:pt>
                <c:pt idx="31">
                  <c:v>26.68</c:v>
                </c:pt>
                <c:pt idx="32">
                  <c:v>19.5</c:v>
                </c:pt>
                <c:pt idx="33">
                  <c:v>12.3</c:v>
                </c:pt>
                <c:pt idx="34">
                  <c:v>19.66</c:v>
                </c:pt>
                <c:pt idx="35">
                  <c:v>17.38</c:v>
                </c:pt>
                <c:pt idx="36">
                  <c:v>34.15</c:v>
                </c:pt>
                <c:pt idx="37">
                  <c:v>32.619999999999997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 ERTM Data'!$S$1</c:f>
              <c:strCache>
                <c:ptCount val="1"/>
                <c:pt idx="0">
                  <c:v>Serv room ERTM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Data'!$S$2:$S$99</c:f>
              <c:numCache>
                <c:formatCode>0</c:formatCode>
                <c:ptCount val="98"/>
                <c:pt idx="21">
                  <c:v>13.01</c:v>
                </c:pt>
                <c:pt idx="22">
                  <c:v>55.01</c:v>
                </c:pt>
                <c:pt idx="23">
                  <c:v>54.95</c:v>
                </c:pt>
                <c:pt idx="24">
                  <c:v>30.5</c:v>
                </c:pt>
                <c:pt idx="25">
                  <c:v>66.73</c:v>
                </c:pt>
                <c:pt idx="26">
                  <c:v>75.790000000000006</c:v>
                </c:pt>
                <c:pt idx="27">
                  <c:v>78.61</c:v>
                </c:pt>
                <c:pt idx="28">
                  <c:v>87.34</c:v>
                </c:pt>
                <c:pt idx="29">
                  <c:v>77.959999999999994</c:v>
                </c:pt>
                <c:pt idx="30">
                  <c:v>60.75</c:v>
                </c:pt>
                <c:pt idx="31">
                  <c:v>56.83</c:v>
                </c:pt>
                <c:pt idx="32">
                  <c:v>44.72</c:v>
                </c:pt>
                <c:pt idx="33">
                  <c:v>50.07</c:v>
                </c:pt>
                <c:pt idx="34">
                  <c:v>47.32</c:v>
                </c:pt>
                <c:pt idx="35">
                  <c:v>56.9</c:v>
                </c:pt>
                <c:pt idx="36">
                  <c:v>68.040000000000006</c:v>
                </c:pt>
                <c:pt idx="37">
                  <c:v>62.36</c:v>
                </c:pt>
                <c:pt idx="38">
                  <c:v>73.97</c:v>
                </c:pt>
                <c:pt idx="39">
                  <c:v>81.709999999999994</c:v>
                </c:pt>
                <c:pt idx="40">
                  <c:v>86.59</c:v>
                </c:pt>
                <c:pt idx="41">
                  <c:v>81.14</c:v>
                </c:pt>
                <c:pt idx="42">
                  <c:v>69.3</c:v>
                </c:pt>
                <c:pt idx="43">
                  <c:v>47.17</c:v>
                </c:pt>
                <c:pt idx="44">
                  <c:v>34.880000000000003</c:v>
                </c:pt>
                <c:pt idx="45">
                  <c:v>47.27</c:v>
                </c:pt>
                <c:pt idx="46">
                  <c:v>44.99</c:v>
                </c:pt>
                <c:pt idx="47">
                  <c:v>63.39</c:v>
                </c:pt>
                <c:pt idx="48">
                  <c:v>55.68</c:v>
                </c:pt>
                <c:pt idx="49">
                  <c:v>63.58</c:v>
                </c:pt>
                <c:pt idx="50">
                  <c:v>80</c:v>
                </c:pt>
                <c:pt idx="51">
                  <c:v>83</c:v>
                </c:pt>
                <c:pt idx="52">
                  <c:v>87.02</c:v>
                </c:pt>
                <c:pt idx="53">
                  <c:v>83</c:v>
                </c:pt>
                <c:pt idx="54">
                  <c:v>47.63</c:v>
                </c:pt>
                <c:pt idx="55">
                  <c:v>72.42</c:v>
                </c:pt>
                <c:pt idx="56">
                  <c:v>52.79</c:v>
                </c:pt>
                <c:pt idx="57">
                  <c:v>8.07</c:v>
                </c:pt>
                <c:pt idx="58">
                  <c:v>55.42</c:v>
                </c:pt>
                <c:pt idx="59">
                  <c:v>66.180000000000007</c:v>
                </c:pt>
                <c:pt idx="60">
                  <c:v>24.53</c:v>
                </c:pt>
                <c:pt idx="61">
                  <c:v>32.92</c:v>
                </c:pt>
                <c:pt idx="62">
                  <c:v>63.53</c:v>
                </c:pt>
                <c:pt idx="63">
                  <c:v>74.78</c:v>
                </c:pt>
                <c:pt idx="64">
                  <c:v>78.28</c:v>
                </c:pt>
                <c:pt idx="65">
                  <c:v>74.62</c:v>
                </c:pt>
                <c:pt idx="66">
                  <c:v>43.57</c:v>
                </c:pt>
                <c:pt idx="67">
                  <c:v>60.38</c:v>
                </c:pt>
                <c:pt idx="68">
                  <c:v>44.92</c:v>
                </c:pt>
                <c:pt idx="69">
                  <c:v>26.7</c:v>
                </c:pt>
                <c:pt idx="70">
                  <c:v>21.6</c:v>
                </c:pt>
                <c:pt idx="71">
                  <c:v>30.3</c:v>
                </c:pt>
                <c:pt idx="72">
                  <c:v>43.8</c:v>
                </c:pt>
                <c:pt idx="73">
                  <c:v>43.2</c:v>
                </c:pt>
                <c:pt idx="74">
                  <c:v>61.2</c:v>
                </c:pt>
                <c:pt idx="75">
                  <c:v>73.099999999999994</c:v>
                </c:pt>
                <c:pt idx="76">
                  <c:v>78.3</c:v>
                </c:pt>
                <c:pt idx="77">
                  <c:v>70.099999999999994</c:v>
                </c:pt>
                <c:pt idx="78">
                  <c:v>40.4</c:v>
                </c:pt>
                <c:pt idx="79">
                  <c:v>21.5</c:v>
                </c:pt>
                <c:pt idx="80">
                  <c:v>29</c:v>
                </c:pt>
                <c:pt idx="81">
                  <c:v>33.4</c:v>
                </c:pt>
                <c:pt idx="82">
                  <c:v>25</c:v>
                </c:pt>
                <c:pt idx="83">
                  <c:v>30.8</c:v>
                </c:pt>
                <c:pt idx="84">
                  <c:v>38.1</c:v>
                </c:pt>
                <c:pt idx="85">
                  <c:v>50.4</c:v>
                </c:pt>
                <c:pt idx="86">
                  <c:v>66.599999999999994</c:v>
                </c:pt>
                <c:pt idx="87">
                  <c:v>74</c:v>
                </c:pt>
                <c:pt idx="88">
                  <c:v>79.900000000000006</c:v>
                </c:pt>
                <c:pt idx="89">
                  <c:v>63.2</c:v>
                </c:pt>
                <c:pt idx="90">
                  <c:v>39.9</c:v>
                </c:pt>
                <c:pt idx="91">
                  <c:v>29.5</c:v>
                </c:pt>
                <c:pt idx="92">
                  <c:v>33.799999999999997</c:v>
                </c:pt>
                <c:pt idx="93">
                  <c:v>34.799999999999997</c:v>
                </c:pt>
                <c:pt idx="94">
                  <c:v>39.200000000000003</c:v>
                </c:pt>
                <c:pt idx="95">
                  <c:v>30.7</c:v>
                </c:pt>
                <c:pt idx="96">
                  <c:v>39.299999999999997</c:v>
                </c:pt>
                <c:pt idx="97">
                  <c:v>45.8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0200"/>
        <c:axId val="171620592"/>
      </c:lineChart>
      <c:dateAx>
        <c:axId val="1716202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620592"/>
        <c:crosses val="autoZero"/>
        <c:auto val="1"/>
        <c:lblOffset val="100"/>
        <c:baseTimeUnit val="months"/>
      </c:dateAx>
      <c:valAx>
        <c:axId val="171620592"/>
        <c:scaling>
          <c:orientation val="minMax"/>
          <c:min val="4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620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73680171759311"/>
          <c:y val="2.8633190677084128E-2"/>
          <c:w val="0.73299605139466528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Data'!$T$1</c:f>
              <c:strCache>
                <c:ptCount val="1"/>
                <c:pt idx="0">
                  <c:v>ERTM Hotel room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'All ERTM Data'!$A$23:$A$99</c:f>
              <c:numCache>
                <c:formatCode>mmm\-yy</c:formatCode>
                <c:ptCount val="7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</c:numCache>
            </c:numRef>
          </c:cat>
          <c:val>
            <c:numRef>
              <c:f>'All ERTM Data'!$T$23:$T$99</c:f>
              <c:numCache>
                <c:formatCode>0</c:formatCode>
                <c:ptCount val="77"/>
                <c:pt idx="0">
                  <c:v>15.16</c:v>
                </c:pt>
                <c:pt idx="1">
                  <c:v>61.6</c:v>
                </c:pt>
                <c:pt idx="2">
                  <c:v>60.14</c:v>
                </c:pt>
                <c:pt idx="3">
                  <c:v>35.33</c:v>
                </c:pt>
                <c:pt idx="4">
                  <c:v>70.61</c:v>
                </c:pt>
                <c:pt idx="5">
                  <c:v>79.209999999999994</c:v>
                </c:pt>
                <c:pt idx="6">
                  <c:v>81.900000000000006</c:v>
                </c:pt>
                <c:pt idx="7">
                  <c:v>90.92</c:v>
                </c:pt>
                <c:pt idx="8">
                  <c:v>80.849999999999994</c:v>
                </c:pt>
                <c:pt idx="9">
                  <c:v>65.59</c:v>
                </c:pt>
                <c:pt idx="10">
                  <c:v>60.83</c:v>
                </c:pt>
                <c:pt idx="11">
                  <c:v>46.97</c:v>
                </c:pt>
                <c:pt idx="12">
                  <c:v>55.42</c:v>
                </c:pt>
                <c:pt idx="13">
                  <c:v>52.05</c:v>
                </c:pt>
                <c:pt idx="14">
                  <c:v>61.01</c:v>
                </c:pt>
                <c:pt idx="15">
                  <c:v>71.959999999999994</c:v>
                </c:pt>
                <c:pt idx="16">
                  <c:v>67.17</c:v>
                </c:pt>
                <c:pt idx="17">
                  <c:v>77.3</c:v>
                </c:pt>
                <c:pt idx="18">
                  <c:v>84.54</c:v>
                </c:pt>
                <c:pt idx="19">
                  <c:v>88.28</c:v>
                </c:pt>
                <c:pt idx="20">
                  <c:v>84.53</c:v>
                </c:pt>
                <c:pt idx="21">
                  <c:v>73.760000000000005</c:v>
                </c:pt>
                <c:pt idx="22">
                  <c:v>47.51</c:v>
                </c:pt>
                <c:pt idx="23">
                  <c:v>37.89</c:v>
                </c:pt>
                <c:pt idx="24">
                  <c:v>48.86</c:v>
                </c:pt>
                <c:pt idx="25">
                  <c:v>46.86</c:v>
                </c:pt>
                <c:pt idx="26">
                  <c:v>69.09</c:v>
                </c:pt>
                <c:pt idx="27">
                  <c:v>74.959999999999994</c:v>
                </c:pt>
                <c:pt idx="28">
                  <c:v>72.180000000000007</c:v>
                </c:pt>
                <c:pt idx="29">
                  <c:v>84</c:v>
                </c:pt>
                <c:pt idx="30">
                  <c:v>85</c:v>
                </c:pt>
                <c:pt idx="31">
                  <c:v>90.24</c:v>
                </c:pt>
                <c:pt idx="32">
                  <c:v>86</c:v>
                </c:pt>
                <c:pt idx="33">
                  <c:v>64.62</c:v>
                </c:pt>
                <c:pt idx="34">
                  <c:v>75.680000000000007</c:v>
                </c:pt>
                <c:pt idx="35">
                  <c:v>57.34</c:v>
                </c:pt>
                <c:pt idx="37">
                  <c:v>61.42</c:v>
                </c:pt>
                <c:pt idx="38">
                  <c:v>72.319999999999993</c:v>
                </c:pt>
                <c:pt idx="39">
                  <c:v>32.03</c:v>
                </c:pt>
                <c:pt idx="40">
                  <c:v>30.15</c:v>
                </c:pt>
                <c:pt idx="41">
                  <c:v>72</c:v>
                </c:pt>
                <c:pt idx="42">
                  <c:v>82.59</c:v>
                </c:pt>
                <c:pt idx="43">
                  <c:v>46.95</c:v>
                </c:pt>
                <c:pt idx="44">
                  <c:v>92.58</c:v>
                </c:pt>
                <c:pt idx="45">
                  <c:v>74.709999999999994</c:v>
                </c:pt>
                <c:pt idx="46">
                  <c:v>74.150000000000006</c:v>
                </c:pt>
                <c:pt idx="47">
                  <c:v>47.67</c:v>
                </c:pt>
                <c:pt idx="52">
                  <c:v>44</c:v>
                </c:pt>
                <c:pt idx="53">
                  <c:v>67.7</c:v>
                </c:pt>
                <c:pt idx="54">
                  <c:v>79.099999999999994</c:v>
                </c:pt>
                <c:pt idx="55">
                  <c:v>78.400000000000006</c:v>
                </c:pt>
                <c:pt idx="56">
                  <c:v>71.8</c:v>
                </c:pt>
                <c:pt idx="57">
                  <c:v>55.7</c:v>
                </c:pt>
                <c:pt idx="60">
                  <c:v>53.2</c:v>
                </c:pt>
                <c:pt idx="61">
                  <c:v>45.5</c:v>
                </c:pt>
                <c:pt idx="62">
                  <c:v>42.2</c:v>
                </c:pt>
                <c:pt idx="63">
                  <c:v>48</c:v>
                </c:pt>
                <c:pt idx="64">
                  <c:v>53.1</c:v>
                </c:pt>
                <c:pt idx="65">
                  <c:v>77.7</c:v>
                </c:pt>
                <c:pt idx="66">
                  <c:v>87.2</c:v>
                </c:pt>
                <c:pt idx="67">
                  <c:v>85</c:v>
                </c:pt>
                <c:pt idx="68">
                  <c:v>67.3</c:v>
                </c:pt>
                <c:pt idx="69">
                  <c:v>75.900000000000006</c:v>
                </c:pt>
                <c:pt idx="70">
                  <c:v>59.7</c:v>
                </c:pt>
                <c:pt idx="71">
                  <c:v>66.7</c:v>
                </c:pt>
                <c:pt idx="72">
                  <c:v>73.599999999999994</c:v>
                </c:pt>
                <c:pt idx="73">
                  <c:v>56.8</c:v>
                </c:pt>
                <c:pt idx="74">
                  <c:v>47.3</c:v>
                </c:pt>
                <c:pt idx="75">
                  <c:v>55.3</c:v>
                </c:pt>
                <c:pt idx="76">
                  <c:v>52.1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 ERTM Data'!$U$1</c:f>
              <c:strCache>
                <c:ptCount val="1"/>
                <c:pt idx="0">
                  <c:v>ERTM B&amp;B/Guest House room</c:v>
                </c:pt>
              </c:strCache>
            </c:strRef>
          </c:tx>
          <c:cat>
            <c:numRef>
              <c:f>'All ERTM Data'!$A$23:$A$99</c:f>
              <c:numCache>
                <c:formatCode>mmm\-yy</c:formatCode>
                <c:ptCount val="7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</c:numCache>
            </c:numRef>
          </c:cat>
          <c:val>
            <c:numRef>
              <c:f>'All ERTM Data'!$U$23:$U$99</c:f>
              <c:numCache>
                <c:formatCode>0</c:formatCode>
                <c:ptCount val="77"/>
                <c:pt idx="0">
                  <c:v>9.7100000000000009</c:v>
                </c:pt>
                <c:pt idx="1">
                  <c:v>20.170000000000002</c:v>
                </c:pt>
                <c:pt idx="2">
                  <c:v>22.93</c:v>
                </c:pt>
                <c:pt idx="3">
                  <c:v>21.45</c:v>
                </c:pt>
                <c:pt idx="4">
                  <c:v>45.18</c:v>
                </c:pt>
                <c:pt idx="5">
                  <c:v>56.56</c:v>
                </c:pt>
                <c:pt idx="6">
                  <c:v>64.87</c:v>
                </c:pt>
                <c:pt idx="7">
                  <c:v>74.11</c:v>
                </c:pt>
                <c:pt idx="8">
                  <c:v>65.77</c:v>
                </c:pt>
                <c:pt idx="9">
                  <c:v>27.41</c:v>
                </c:pt>
                <c:pt idx="10">
                  <c:v>16.8</c:v>
                </c:pt>
                <c:pt idx="11">
                  <c:v>14.83</c:v>
                </c:pt>
                <c:pt idx="12">
                  <c:v>8.34</c:v>
                </c:pt>
                <c:pt idx="13">
                  <c:v>17.559999999999999</c:v>
                </c:pt>
                <c:pt idx="14">
                  <c:v>20.79</c:v>
                </c:pt>
                <c:pt idx="15">
                  <c:v>31.82</c:v>
                </c:pt>
                <c:pt idx="16">
                  <c:v>37.21</c:v>
                </c:pt>
                <c:pt idx="17">
                  <c:v>53.16</c:v>
                </c:pt>
                <c:pt idx="18">
                  <c:v>69.42</c:v>
                </c:pt>
                <c:pt idx="19">
                  <c:v>60.72</c:v>
                </c:pt>
                <c:pt idx="20">
                  <c:v>65.06</c:v>
                </c:pt>
                <c:pt idx="21">
                  <c:v>38.47</c:v>
                </c:pt>
                <c:pt idx="22">
                  <c:v>35.729999999999997</c:v>
                </c:pt>
                <c:pt idx="23">
                  <c:v>20</c:v>
                </c:pt>
                <c:pt idx="24">
                  <c:v>8.2899999999999991</c:v>
                </c:pt>
                <c:pt idx="25">
                  <c:v>16.010000000000002</c:v>
                </c:pt>
                <c:pt idx="26">
                  <c:v>21.96</c:v>
                </c:pt>
                <c:pt idx="27">
                  <c:v>22.84</c:v>
                </c:pt>
                <c:pt idx="28">
                  <c:v>32.18</c:v>
                </c:pt>
                <c:pt idx="29">
                  <c:v>51</c:v>
                </c:pt>
                <c:pt idx="30">
                  <c:v>66</c:v>
                </c:pt>
                <c:pt idx="31">
                  <c:v>73.11</c:v>
                </c:pt>
                <c:pt idx="32">
                  <c:v>66</c:v>
                </c:pt>
                <c:pt idx="33">
                  <c:v>34.33</c:v>
                </c:pt>
                <c:pt idx="34">
                  <c:v>18.63</c:v>
                </c:pt>
                <c:pt idx="35">
                  <c:v>11.68</c:v>
                </c:pt>
                <c:pt idx="36">
                  <c:v>8.07</c:v>
                </c:pt>
                <c:pt idx="37">
                  <c:v>12.15</c:v>
                </c:pt>
                <c:pt idx="38">
                  <c:v>22.92</c:v>
                </c:pt>
                <c:pt idx="39">
                  <c:v>23.42</c:v>
                </c:pt>
                <c:pt idx="40">
                  <c:v>36.22</c:v>
                </c:pt>
                <c:pt idx="41">
                  <c:v>54.4</c:v>
                </c:pt>
                <c:pt idx="42">
                  <c:v>68.680000000000007</c:v>
                </c:pt>
                <c:pt idx="43">
                  <c:v>84.26</c:v>
                </c:pt>
                <c:pt idx="44">
                  <c:v>68.31</c:v>
                </c:pt>
                <c:pt idx="45">
                  <c:v>24.22</c:v>
                </c:pt>
                <c:pt idx="46">
                  <c:v>15.21</c:v>
                </c:pt>
                <c:pt idx="47">
                  <c:v>34.9</c:v>
                </c:pt>
                <c:pt idx="52">
                  <c:v>43</c:v>
                </c:pt>
                <c:pt idx="53">
                  <c:v>58.6</c:v>
                </c:pt>
                <c:pt idx="54">
                  <c:v>70.5</c:v>
                </c:pt>
                <c:pt idx="55">
                  <c:v>78.2</c:v>
                </c:pt>
                <c:pt idx="56">
                  <c:v>69.8</c:v>
                </c:pt>
                <c:pt idx="57">
                  <c:v>38.299999999999997</c:v>
                </c:pt>
                <c:pt idx="58">
                  <c:v>16.7</c:v>
                </c:pt>
                <c:pt idx="59">
                  <c:v>26.9</c:v>
                </c:pt>
                <c:pt idx="60">
                  <c:v>16.899999999999999</c:v>
                </c:pt>
                <c:pt idx="61">
                  <c:v>17</c:v>
                </c:pt>
                <c:pt idx="62">
                  <c:v>26.3</c:v>
                </c:pt>
                <c:pt idx="63">
                  <c:v>34.1</c:v>
                </c:pt>
                <c:pt idx="64">
                  <c:v>49.4</c:v>
                </c:pt>
                <c:pt idx="65">
                  <c:v>63.4</c:v>
                </c:pt>
                <c:pt idx="66">
                  <c:v>71.099999999999994</c:v>
                </c:pt>
                <c:pt idx="67">
                  <c:v>78.3</c:v>
                </c:pt>
                <c:pt idx="68">
                  <c:v>62</c:v>
                </c:pt>
                <c:pt idx="69">
                  <c:v>33</c:v>
                </c:pt>
                <c:pt idx="70">
                  <c:v>21.5</c:v>
                </c:pt>
                <c:pt idx="71">
                  <c:v>20.8</c:v>
                </c:pt>
                <c:pt idx="72">
                  <c:v>11.5</c:v>
                </c:pt>
                <c:pt idx="73">
                  <c:v>25.5</c:v>
                </c:pt>
                <c:pt idx="74">
                  <c:v>22</c:v>
                </c:pt>
                <c:pt idx="75">
                  <c:v>33.6</c:v>
                </c:pt>
                <c:pt idx="76">
                  <c:v>42.7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1768"/>
        <c:axId val="171622160"/>
      </c:lineChart>
      <c:dateAx>
        <c:axId val="1716217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622160"/>
        <c:crosses val="autoZero"/>
        <c:auto val="1"/>
        <c:lblOffset val="100"/>
        <c:baseTimeUnit val="months"/>
      </c:dateAx>
      <c:valAx>
        <c:axId val="171622160"/>
        <c:scaling>
          <c:orientation val="minMax"/>
          <c:min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621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6693208618705"/>
          <c:y val="2.8633190677084128E-2"/>
          <c:w val="0.85156591180375762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Data'!$V$1</c:f>
              <c:strCache>
                <c:ptCount val="1"/>
                <c:pt idx="0">
                  <c:v>Serv room Torquay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'All ERTM Data'!$A$23:$A$83</c:f>
              <c:numCache>
                <c:formatCode>mmm\-yy</c:formatCode>
                <c:ptCount val="61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</c:numCache>
            </c:numRef>
          </c:cat>
          <c:val>
            <c:numRef>
              <c:f>'All ERTM Data'!$V$23:$V$83</c:f>
              <c:numCache>
                <c:formatCode>0</c:formatCode>
                <c:ptCount val="61"/>
                <c:pt idx="0">
                  <c:v>16.05</c:v>
                </c:pt>
                <c:pt idx="1">
                  <c:v>49.24</c:v>
                </c:pt>
                <c:pt idx="2">
                  <c:v>60.2</c:v>
                </c:pt>
                <c:pt idx="3">
                  <c:v>20.32</c:v>
                </c:pt>
                <c:pt idx="4">
                  <c:v>67.83</c:v>
                </c:pt>
                <c:pt idx="5">
                  <c:v>80.5</c:v>
                </c:pt>
                <c:pt idx="6">
                  <c:v>80.099999999999994</c:v>
                </c:pt>
                <c:pt idx="7">
                  <c:v>86.56</c:v>
                </c:pt>
                <c:pt idx="8">
                  <c:v>78.959999999999994</c:v>
                </c:pt>
                <c:pt idx="9">
                  <c:v>63.34</c:v>
                </c:pt>
                <c:pt idx="10">
                  <c:v>58.4</c:v>
                </c:pt>
                <c:pt idx="11">
                  <c:v>49.88</c:v>
                </c:pt>
                <c:pt idx="12">
                  <c:v>58.22</c:v>
                </c:pt>
                <c:pt idx="13">
                  <c:v>49.69</c:v>
                </c:pt>
                <c:pt idx="14">
                  <c:v>63.22</c:v>
                </c:pt>
                <c:pt idx="15">
                  <c:v>70.5</c:v>
                </c:pt>
                <c:pt idx="16">
                  <c:v>64.72</c:v>
                </c:pt>
                <c:pt idx="17">
                  <c:v>76.09</c:v>
                </c:pt>
                <c:pt idx="18">
                  <c:v>84.07</c:v>
                </c:pt>
                <c:pt idx="19">
                  <c:v>88.44</c:v>
                </c:pt>
                <c:pt idx="20">
                  <c:v>81.33</c:v>
                </c:pt>
                <c:pt idx="21">
                  <c:v>73.209999999999994</c:v>
                </c:pt>
                <c:pt idx="22">
                  <c:v>63.19</c:v>
                </c:pt>
                <c:pt idx="23">
                  <c:v>28.55</c:v>
                </c:pt>
                <c:pt idx="24">
                  <c:v>58.22</c:v>
                </c:pt>
                <c:pt idx="25">
                  <c:v>45.78</c:v>
                </c:pt>
                <c:pt idx="26">
                  <c:v>64.97</c:v>
                </c:pt>
                <c:pt idx="27">
                  <c:v>60.31</c:v>
                </c:pt>
                <c:pt idx="28">
                  <c:v>68.5</c:v>
                </c:pt>
                <c:pt idx="29">
                  <c:v>82</c:v>
                </c:pt>
                <c:pt idx="30">
                  <c:v>85</c:v>
                </c:pt>
                <c:pt idx="31">
                  <c:v>88</c:v>
                </c:pt>
                <c:pt idx="32">
                  <c:v>84</c:v>
                </c:pt>
                <c:pt idx="33">
                  <c:v>50.7</c:v>
                </c:pt>
                <c:pt idx="34">
                  <c:v>74.12</c:v>
                </c:pt>
                <c:pt idx="35">
                  <c:v>55.08</c:v>
                </c:pt>
                <c:pt idx="37">
                  <c:v>59.96</c:v>
                </c:pt>
                <c:pt idx="38">
                  <c:v>69.08</c:v>
                </c:pt>
                <c:pt idx="39">
                  <c:v>25.26</c:v>
                </c:pt>
                <c:pt idx="40">
                  <c:v>38.479999999999997</c:v>
                </c:pt>
                <c:pt idx="41">
                  <c:v>68.83</c:v>
                </c:pt>
                <c:pt idx="42">
                  <c:v>78.11</c:v>
                </c:pt>
                <c:pt idx="43">
                  <c:v>82.74</c:v>
                </c:pt>
                <c:pt idx="44">
                  <c:v>73.760000000000005</c:v>
                </c:pt>
                <c:pt idx="45">
                  <c:v>43.58</c:v>
                </c:pt>
                <c:pt idx="46">
                  <c:v>62.33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 ERTM Data'!$W$1</c:f>
              <c:strCache>
                <c:ptCount val="1"/>
                <c:pt idx="0">
                  <c:v>Serv room Paignton</c:v>
                </c:pt>
              </c:strCache>
            </c:strRef>
          </c:tx>
          <c:cat>
            <c:numRef>
              <c:f>'All ERTM Data'!$A$23:$A$83</c:f>
              <c:numCache>
                <c:formatCode>mmm\-yy</c:formatCode>
                <c:ptCount val="61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</c:numCache>
            </c:numRef>
          </c:cat>
          <c:val>
            <c:numRef>
              <c:f>'All ERTM Data'!$W$23:$W$83</c:f>
              <c:numCache>
                <c:formatCode>0</c:formatCode>
                <c:ptCount val="61"/>
                <c:pt idx="0">
                  <c:v>7.28</c:v>
                </c:pt>
                <c:pt idx="1">
                  <c:v>49.79</c:v>
                </c:pt>
                <c:pt idx="2">
                  <c:v>30.99</c:v>
                </c:pt>
                <c:pt idx="3">
                  <c:v>33.32</c:v>
                </c:pt>
                <c:pt idx="4">
                  <c:v>63.6</c:v>
                </c:pt>
                <c:pt idx="5">
                  <c:v>61.06</c:v>
                </c:pt>
                <c:pt idx="6">
                  <c:v>75.31</c:v>
                </c:pt>
                <c:pt idx="7">
                  <c:v>93.28</c:v>
                </c:pt>
                <c:pt idx="8">
                  <c:v>65.84</c:v>
                </c:pt>
                <c:pt idx="9">
                  <c:v>48.34</c:v>
                </c:pt>
                <c:pt idx="10">
                  <c:v>18.32</c:v>
                </c:pt>
                <c:pt idx="11">
                  <c:v>38.51</c:v>
                </c:pt>
                <c:pt idx="12">
                  <c:v>9.6300000000000008</c:v>
                </c:pt>
                <c:pt idx="13">
                  <c:v>30.84</c:v>
                </c:pt>
                <c:pt idx="14">
                  <c:v>46.09</c:v>
                </c:pt>
                <c:pt idx="15">
                  <c:v>47.56</c:v>
                </c:pt>
                <c:pt idx="16">
                  <c:v>39.799999999999997</c:v>
                </c:pt>
                <c:pt idx="17">
                  <c:v>65.650000000000006</c:v>
                </c:pt>
                <c:pt idx="18">
                  <c:v>72.63</c:v>
                </c:pt>
                <c:pt idx="19">
                  <c:v>78</c:v>
                </c:pt>
                <c:pt idx="20">
                  <c:v>81.88</c:v>
                </c:pt>
                <c:pt idx="21">
                  <c:v>46.13</c:v>
                </c:pt>
                <c:pt idx="22">
                  <c:v>24.15</c:v>
                </c:pt>
                <c:pt idx="23">
                  <c:v>46.61</c:v>
                </c:pt>
                <c:pt idx="24">
                  <c:v>9.6300000000000008</c:v>
                </c:pt>
                <c:pt idx="25">
                  <c:v>34.770000000000003</c:v>
                </c:pt>
                <c:pt idx="26">
                  <c:v>21.8</c:v>
                </c:pt>
                <c:pt idx="27">
                  <c:v>26.14</c:v>
                </c:pt>
                <c:pt idx="28">
                  <c:v>25.18</c:v>
                </c:pt>
                <c:pt idx="29">
                  <c:v>52</c:v>
                </c:pt>
                <c:pt idx="30">
                  <c:v>44</c:v>
                </c:pt>
                <c:pt idx="31">
                  <c:v>74</c:v>
                </c:pt>
                <c:pt idx="32">
                  <c:v>53</c:v>
                </c:pt>
                <c:pt idx="33">
                  <c:v>22.77</c:v>
                </c:pt>
                <c:pt idx="37">
                  <c:v>7.94</c:v>
                </c:pt>
                <c:pt idx="38">
                  <c:v>48.55</c:v>
                </c:pt>
                <c:pt idx="39">
                  <c:v>18.59</c:v>
                </c:pt>
                <c:pt idx="41">
                  <c:v>42.65</c:v>
                </c:pt>
                <c:pt idx="42">
                  <c:v>68.760000000000005</c:v>
                </c:pt>
                <c:pt idx="43">
                  <c:v>62.21</c:v>
                </c:pt>
                <c:pt idx="44">
                  <c:v>75.569999999999993</c:v>
                </c:pt>
                <c:pt idx="45">
                  <c:v>41.78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3336"/>
        <c:axId val="171623728"/>
      </c:lineChart>
      <c:dateAx>
        <c:axId val="171623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623728"/>
        <c:crosses val="autoZero"/>
        <c:auto val="1"/>
        <c:lblOffset val="100"/>
        <c:baseTimeUnit val="months"/>
      </c:dateAx>
      <c:valAx>
        <c:axId val="171623728"/>
        <c:scaling>
          <c:orientation val="minMax"/>
          <c:min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623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5487551505689"/>
          <c:y val="2.8633190677084128E-2"/>
          <c:w val="0.85787795020050162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Data'!$X$1</c:f>
              <c:strCache>
                <c:ptCount val="1"/>
                <c:pt idx="0">
                  <c:v>All self-catering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'All ERTM Data'!$A$23:$A$99</c:f>
              <c:numCache>
                <c:formatCode>mmm\-yy</c:formatCode>
                <c:ptCount val="7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</c:numCache>
            </c:numRef>
          </c:cat>
          <c:val>
            <c:numRef>
              <c:f>'All ERTM Data'!$X$23:$X$99</c:f>
              <c:numCache>
                <c:formatCode>0</c:formatCode>
                <c:ptCount val="77"/>
                <c:pt idx="0">
                  <c:v>14.23</c:v>
                </c:pt>
                <c:pt idx="1">
                  <c:v>18.190000000000001</c:v>
                </c:pt>
                <c:pt idx="2">
                  <c:v>61.52</c:v>
                </c:pt>
                <c:pt idx="3">
                  <c:v>40.880000000000003</c:v>
                </c:pt>
                <c:pt idx="4">
                  <c:v>42.86</c:v>
                </c:pt>
                <c:pt idx="5">
                  <c:v>60.65</c:v>
                </c:pt>
                <c:pt idx="6">
                  <c:v>69.569999999999993</c:v>
                </c:pt>
                <c:pt idx="7">
                  <c:v>91.68</c:v>
                </c:pt>
                <c:pt idx="8">
                  <c:v>79.959999999999994</c:v>
                </c:pt>
                <c:pt idx="9">
                  <c:v>26.37</c:v>
                </c:pt>
                <c:pt idx="10">
                  <c:v>28.01</c:v>
                </c:pt>
                <c:pt idx="11">
                  <c:v>25.64</c:v>
                </c:pt>
                <c:pt idx="12">
                  <c:v>13.52</c:v>
                </c:pt>
                <c:pt idx="13">
                  <c:v>34.229999999999997</c:v>
                </c:pt>
                <c:pt idx="14">
                  <c:v>28.98</c:v>
                </c:pt>
                <c:pt idx="15">
                  <c:v>43.17</c:v>
                </c:pt>
                <c:pt idx="16">
                  <c:v>51.36</c:v>
                </c:pt>
                <c:pt idx="17">
                  <c:v>69.64</c:v>
                </c:pt>
                <c:pt idx="18">
                  <c:v>62.92</c:v>
                </c:pt>
                <c:pt idx="19">
                  <c:v>90.48</c:v>
                </c:pt>
                <c:pt idx="20">
                  <c:v>78.709999999999994</c:v>
                </c:pt>
                <c:pt idx="21">
                  <c:v>55.67</c:v>
                </c:pt>
                <c:pt idx="22">
                  <c:v>31.03</c:v>
                </c:pt>
                <c:pt idx="23">
                  <c:v>38.76</c:v>
                </c:pt>
                <c:pt idx="24">
                  <c:v>41.59</c:v>
                </c:pt>
                <c:pt idx="25">
                  <c:v>30.34</c:v>
                </c:pt>
                <c:pt idx="26">
                  <c:v>41.53</c:v>
                </c:pt>
                <c:pt idx="27">
                  <c:v>32.53</c:v>
                </c:pt>
                <c:pt idx="28">
                  <c:v>56.23</c:v>
                </c:pt>
                <c:pt idx="29">
                  <c:v>56</c:v>
                </c:pt>
                <c:pt idx="30">
                  <c:v>78</c:v>
                </c:pt>
                <c:pt idx="31">
                  <c:v>58.94</c:v>
                </c:pt>
                <c:pt idx="32">
                  <c:v>59</c:v>
                </c:pt>
                <c:pt idx="33">
                  <c:v>24.88</c:v>
                </c:pt>
                <c:pt idx="37">
                  <c:v>8.6</c:v>
                </c:pt>
                <c:pt idx="38">
                  <c:v>8.6</c:v>
                </c:pt>
                <c:pt idx="39">
                  <c:v>29.52</c:v>
                </c:pt>
                <c:pt idx="40">
                  <c:v>24.65</c:v>
                </c:pt>
                <c:pt idx="41">
                  <c:v>39.770000000000003</c:v>
                </c:pt>
                <c:pt idx="42">
                  <c:v>82.49</c:v>
                </c:pt>
                <c:pt idx="43">
                  <c:v>97.85</c:v>
                </c:pt>
                <c:pt idx="44">
                  <c:v>36.94</c:v>
                </c:pt>
                <c:pt idx="45">
                  <c:v>11.61</c:v>
                </c:pt>
                <c:pt idx="46">
                  <c:v>45.7</c:v>
                </c:pt>
                <c:pt idx="47">
                  <c:v>37.479999999999997</c:v>
                </c:pt>
                <c:pt idx="48">
                  <c:v>43.9</c:v>
                </c:pt>
                <c:pt idx="49">
                  <c:v>40.200000000000003</c:v>
                </c:pt>
                <c:pt idx="50">
                  <c:v>43.6</c:v>
                </c:pt>
                <c:pt idx="51">
                  <c:v>60.9</c:v>
                </c:pt>
                <c:pt idx="52">
                  <c:v>60.1</c:v>
                </c:pt>
                <c:pt idx="53">
                  <c:v>81.900000000000006</c:v>
                </c:pt>
                <c:pt idx="54">
                  <c:v>82.6</c:v>
                </c:pt>
                <c:pt idx="55">
                  <c:v>97</c:v>
                </c:pt>
                <c:pt idx="56">
                  <c:v>86.5</c:v>
                </c:pt>
                <c:pt idx="57">
                  <c:v>64.099999999999994</c:v>
                </c:pt>
                <c:pt idx="59">
                  <c:v>27.4</c:v>
                </c:pt>
                <c:pt idx="61">
                  <c:v>16.7</c:v>
                </c:pt>
                <c:pt idx="62">
                  <c:v>25.2</c:v>
                </c:pt>
                <c:pt idx="63">
                  <c:v>42.3</c:v>
                </c:pt>
                <c:pt idx="64">
                  <c:v>60.8</c:v>
                </c:pt>
                <c:pt idx="65">
                  <c:v>85</c:v>
                </c:pt>
                <c:pt idx="66">
                  <c:v>84.7</c:v>
                </c:pt>
                <c:pt idx="67">
                  <c:v>89.1</c:v>
                </c:pt>
                <c:pt idx="68">
                  <c:v>80</c:v>
                </c:pt>
                <c:pt idx="69">
                  <c:v>63.3</c:v>
                </c:pt>
                <c:pt idx="70">
                  <c:v>80</c:v>
                </c:pt>
                <c:pt idx="71">
                  <c:v>26.4</c:v>
                </c:pt>
                <c:pt idx="72">
                  <c:v>25.8</c:v>
                </c:pt>
                <c:pt idx="73">
                  <c:v>20.7</c:v>
                </c:pt>
                <c:pt idx="74">
                  <c:v>22.2</c:v>
                </c:pt>
                <c:pt idx="75">
                  <c:v>54.5</c:v>
                </c:pt>
                <c:pt idx="76">
                  <c:v>63.3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53648"/>
        <c:axId val="213854040"/>
      </c:lineChart>
      <c:dateAx>
        <c:axId val="21385364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13854040"/>
        <c:crosses val="autoZero"/>
        <c:auto val="1"/>
        <c:lblOffset val="100"/>
        <c:baseTimeUnit val="months"/>
      </c:dateAx>
      <c:valAx>
        <c:axId val="213854040"/>
        <c:scaling>
          <c:orientation val="minMax"/>
          <c:min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3853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3936233536405E-2"/>
          <c:y val="2.6054209374698569E-2"/>
          <c:w val="0.89005293685500353"/>
          <c:h val="0.8037588144808786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Data'!$X$1</c:f>
              <c:strCache>
                <c:ptCount val="1"/>
                <c:pt idx="0">
                  <c:v>All self-catering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'All ERTM Data'!$A$23:$A$99</c:f>
              <c:numCache>
                <c:formatCode>mmm\-yy</c:formatCode>
                <c:ptCount val="7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</c:numCache>
            </c:numRef>
          </c:cat>
          <c:val>
            <c:numRef>
              <c:f>'All ERTM Data'!$X$23:$X$99</c:f>
              <c:numCache>
                <c:formatCode>0</c:formatCode>
                <c:ptCount val="77"/>
                <c:pt idx="0">
                  <c:v>14.23</c:v>
                </c:pt>
                <c:pt idx="1">
                  <c:v>18.190000000000001</c:v>
                </c:pt>
                <c:pt idx="2">
                  <c:v>61.52</c:v>
                </c:pt>
                <c:pt idx="3">
                  <c:v>40.880000000000003</c:v>
                </c:pt>
                <c:pt idx="4">
                  <c:v>42.86</c:v>
                </c:pt>
                <c:pt idx="5">
                  <c:v>60.65</c:v>
                </c:pt>
                <c:pt idx="6">
                  <c:v>69.569999999999993</c:v>
                </c:pt>
                <c:pt idx="7">
                  <c:v>91.68</c:v>
                </c:pt>
                <c:pt idx="8">
                  <c:v>79.959999999999994</c:v>
                </c:pt>
                <c:pt idx="9">
                  <c:v>26.37</c:v>
                </c:pt>
                <c:pt idx="10">
                  <c:v>28.01</c:v>
                </c:pt>
                <c:pt idx="11">
                  <c:v>25.64</c:v>
                </c:pt>
                <c:pt idx="12">
                  <c:v>13.52</c:v>
                </c:pt>
                <c:pt idx="13">
                  <c:v>34.229999999999997</c:v>
                </c:pt>
                <c:pt idx="14">
                  <c:v>28.98</c:v>
                </c:pt>
                <c:pt idx="15">
                  <c:v>43.17</c:v>
                </c:pt>
                <c:pt idx="16">
                  <c:v>51.36</c:v>
                </c:pt>
                <c:pt idx="17">
                  <c:v>69.64</c:v>
                </c:pt>
                <c:pt idx="18">
                  <c:v>62.92</c:v>
                </c:pt>
                <c:pt idx="19">
                  <c:v>90.48</c:v>
                </c:pt>
                <c:pt idx="20">
                  <c:v>78.709999999999994</c:v>
                </c:pt>
                <c:pt idx="21">
                  <c:v>55.67</c:v>
                </c:pt>
                <c:pt idx="22">
                  <c:v>31.03</c:v>
                </c:pt>
                <c:pt idx="23">
                  <c:v>38.76</c:v>
                </c:pt>
                <c:pt idx="24">
                  <c:v>41.59</c:v>
                </c:pt>
                <c:pt idx="25">
                  <c:v>30.34</c:v>
                </c:pt>
                <c:pt idx="26">
                  <c:v>41.53</c:v>
                </c:pt>
                <c:pt idx="27">
                  <c:v>32.53</c:v>
                </c:pt>
                <c:pt idx="28">
                  <c:v>56.23</c:v>
                </c:pt>
                <c:pt idx="29">
                  <c:v>56</c:v>
                </c:pt>
                <c:pt idx="30">
                  <c:v>78</c:v>
                </c:pt>
                <c:pt idx="31">
                  <c:v>58.94</c:v>
                </c:pt>
                <c:pt idx="32">
                  <c:v>59</c:v>
                </c:pt>
                <c:pt idx="33">
                  <c:v>24.88</c:v>
                </c:pt>
                <c:pt idx="37">
                  <c:v>8.6</c:v>
                </c:pt>
                <c:pt idx="38">
                  <c:v>8.6</c:v>
                </c:pt>
                <c:pt idx="39">
                  <c:v>29.52</c:v>
                </c:pt>
                <c:pt idx="40">
                  <c:v>24.65</c:v>
                </c:pt>
                <c:pt idx="41">
                  <c:v>39.770000000000003</c:v>
                </c:pt>
                <c:pt idx="42">
                  <c:v>82.49</c:v>
                </c:pt>
                <c:pt idx="43">
                  <c:v>97.85</c:v>
                </c:pt>
                <c:pt idx="44">
                  <c:v>36.94</c:v>
                </c:pt>
                <c:pt idx="45">
                  <c:v>11.61</c:v>
                </c:pt>
                <c:pt idx="46">
                  <c:v>45.7</c:v>
                </c:pt>
                <c:pt idx="47">
                  <c:v>37.479999999999997</c:v>
                </c:pt>
                <c:pt idx="48">
                  <c:v>43.9</c:v>
                </c:pt>
                <c:pt idx="49">
                  <c:v>40.200000000000003</c:v>
                </c:pt>
                <c:pt idx="50">
                  <c:v>43.6</c:v>
                </c:pt>
                <c:pt idx="51">
                  <c:v>60.9</c:v>
                </c:pt>
                <c:pt idx="52">
                  <c:v>60.1</c:v>
                </c:pt>
                <c:pt idx="53">
                  <c:v>81.900000000000006</c:v>
                </c:pt>
                <c:pt idx="54">
                  <c:v>82.6</c:v>
                </c:pt>
                <c:pt idx="55">
                  <c:v>97</c:v>
                </c:pt>
                <c:pt idx="56">
                  <c:v>86.5</c:v>
                </c:pt>
                <c:pt idx="57">
                  <c:v>64.099999999999994</c:v>
                </c:pt>
                <c:pt idx="59">
                  <c:v>27.4</c:v>
                </c:pt>
                <c:pt idx="61">
                  <c:v>16.7</c:v>
                </c:pt>
                <c:pt idx="62">
                  <c:v>25.2</c:v>
                </c:pt>
                <c:pt idx="63">
                  <c:v>42.3</c:v>
                </c:pt>
                <c:pt idx="64">
                  <c:v>60.8</c:v>
                </c:pt>
                <c:pt idx="65">
                  <c:v>85</c:v>
                </c:pt>
                <c:pt idx="66">
                  <c:v>84.7</c:v>
                </c:pt>
                <c:pt idx="67">
                  <c:v>89.1</c:v>
                </c:pt>
                <c:pt idx="68">
                  <c:v>80</c:v>
                </c:pt>
                <c:pt idx="69">
                  <c:v>63.3</c:v>
                </c:pt>
                <c:pt idx="70">
                  <c:v>80</c:v>
                </c:pt>
                <c:pt idx="71">
                  <c:v>26.4</c:v>
                </c:pt>
                <c:pt idx="72">
                  <c:v>25.8</c:v>
                </c:pt>
                <c:pt idx="73">
                  <c:v>20.7</c:v>
                </c:pt>
                <c:pt idx="74">
                  <c:v>22.2</c:v>
                </c:pt>
                <c:pt idx="75">
                  <c:v>54.5</c:v>
                </c:pt>
                <c:pt idx="76">
                  <c:v>63.3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 ERTM Data'!$Y$1</c:f>
              <c:strCache>
                <c:ptCount val="1"/>
                <c:pt idx="0">
                  <c:v>Exc Holiday Parks</c:v>
                </c:pt>
              </c:strCache>
            </c:strRef>
          </c:tx>
          <c:cat>
            <c:numRef>
              <c:f>'All ERTM Data'!$A$23:$A$99</c:f>
              <c:numCache>
                <c:formatCode>mmm\-yy</c:formatCode>
                <c:ptCount val="7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</c:numCache>
            </c:numRef>
          </c:cat>
          <c:val>
            <c:numRef>
              <c:f>'All ERTM Data'!$Y$23:$Y$99</c:f>
              <c:numCache>
                <c:formatCode>0</c:formatCode>
                <c:ptCount val="77"/>
                <c:pt idx="0">
                  <c:v>14.23</c:v>
                </c:pt>
                <c:pt idx="1">
                  <c:v>18.190000000000001</c:v>
                </c:pt>
                <c:pt idx="2">
                  <c:v>36.93</c:v>
                </c:pt>
                <c:pt idx="3">
                  <c:v>40.880000000000003</c:v>
                </c:pt>
                <c:pt idx="4">
                  <c:v>42.86</c:v>
                </c:pt>
                <c:pt idx="5">
                  <c:v>63.78</c:v>
                </c:pt>
                <c:pt idx="6">
                  <c:v>78.150000000000006</c:v>
                </c:pt>
                <c:pt idx="7">
                  <c:v>91.68</c:v>
                </c:pt>
                <c:pt idx="8">
                  <c:v>79.12</c:v>
                </c:pt>
                <c:pt idx="9">
                  <c:v>26.37</c:v>
                </c:pt>
                <c:pt idx="10">
                  <c:v>28.01</c:v>
                </c:pt>
                <c:pt idx="11">
                  <c:v>25.64</c:v>
                </c:pt>
                <c:pt idx="12">
                  <c:v>13.52</c:v>
                </c:pt>
                <c:pt idx="13">
                  <c:v>34.229999999999997</c:v>
                </c:pt>
                <c:pt idx="14">
                  <c:v>28.98</c:v>
                </c:pt>
                <c:pt idx="15">
                  <c:v>43.17</c:v>
                </c:pt>
                <c:pt idx="16">
                  <c:v>51.36</c:v>
                </c:pt>
                <c:pt idx="17">
                  <c:v>69.64</c:v>
                </c:pt>
                <c:pt idx="18">
                  <c:v>62.92</c:v>
                </c:pt>
                <c:pt idx="19">
                  <c:v>95.94</c:v>
                </c:pt>
                <c:pt idx="20">
                  <c:v>78.709999999999994</c:v>
                </c:pt>
                <c:pt idx="21">
                  <c:v>55.67</c:v>
                </c:pt>
                <c:pt idx="22">
                  <c:v>31.03</c:v>
                </c:pt>
                <c:pt idx="23">
                  <c:v>38.76</c:v>
                </c:pt>
                <c:pt idx="24">
                  <c:v>41.59</c:v>
                </c:pt>
                <c:pt idx="25">
                  <c:v>30.34</c:v>
                </c:pt>
                <c:pt idx="26">
                  <c:v>41.53</c:v>
                </c:pt>
                <c:pt idx="27">
                  <c:v>32.53</c:v>
                </c:pt>
                <c:pt idx="28">
                  <c:v>56.23</c:v>
                </c:pt>
                <c:pt idx="29">
                  <c:v>56</c:v>
                </c:pt>
                <c:pt idx="30">
                  <c:v>78</c:v>
                </c:pt>
                <c:pt idx="31">
                  <c:v>58.94</c:v>
                </c:pt>
                <c:pt idx="32">
                  <c:v>59</c:v>
                </c:pt>
                <c:pt idx="33">
                  <c:v>24.88</c:v>
                </c:pt>
                <c:pt idx="37">
                  <c:v>8.6</c:v>
                </c:pt>
                <c:pt idx="38">
                  <c:v>8.6</c:v>
                </c:pt>
                <c:pt idx="39">
                  <c:v>29.52</c:v>
                </c:pt>
                <c:pt idx="40">
                  <c:v>24.65</c:v>
                </c:pt>
                <c:pt idx="41">
                  <c:v>39.770000000000003</c:v>
                </c:pt>
                <c:pt idx="42">
                  <c:v>82.49</c:v>
                </c:pt>
                <c:pt idx="43">
                  <c:v>97.85</c:v>
                </c:pt>
                <c:pt idx="44">
                  <c:v>36.9</c:v>
                </c:pt>
                <c:pt idx="45">
                  <c:v>11.61</c:v>
                </c:pt>
                <c:pt idx="47">
                  <c:v>38.31</c:v>
                </c:pt>
                <c:pt idx="67">
                  <c:v>88.4</c:v>
                </c:pt>
                <c:pt idx="68">
                  <c:v>79</c:v>
                </c:pt>
                <c:pt idx="69">
                  <c:v>67.8</c:v>
                </c:pt>
                <c:pt idx="70">
                  <c:v>80</c:v>
                </c:pt>
                <c:pt idx="71">
                  <c:v>26</c:v>
                </c:pt>
                <c:pt idx="72">
                  <c:v>25</c:v>
                </c:pt>
                <c:pt idx="73">
                  <c:v>20</c:v>
                </c:pt>
                <c:pt idx="74">
                  <c:v>15.9</c:v>
                </c:pt>
                <c:pt idx="75">
                  <c:v>54.6</c:v>
                </c:pt>
                <c:pt idx="76">
                  <c:v>61.8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55216"/>
        <c:axId val="213855608"/>
      </c:lineChart>
      <c:dateAx>
        <c:axId val="21385521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13855608"/>
        <c:crosses val="autoZero"/>
        <c:auto val="1"/>
        <c:lblOffset val="100"/>
        <c:baseTimeUnit val="months"/>
      </c:dateAx>
      <c:valAx>
        <c:axId val="213855608"/>
        <c:scaling>
          <c:orientation val="minMax"/>
          <c:min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38552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137718079356"/>
          <c:y val="3.0120734908136479E-2"/>
          <c:w val="0.85464248494673456"/>
          <c:h val="0.58459733912571277"/>
        </c:manualLayout>
      </c:layout>
      <c:lineChart>
        <c:grouping val="standard"/>
        <c:varyColors val="0"/>
        <c:ser>
          <c:idx val="0"/>
          <c:order val="0"/>
          <c:tx>
            <c:strRef>
              <c:f>'YOY data'!$B$1</c:f>
              <c:strCache>
                <c:ptCount val="1"/>
                <c:pt idx="0">
                  <c:v>Vis change 2011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data'!$B$2:$B$13</c:f>
              <c:numCache>
                <c:formatCode>General</c:formatCode>
                <c:ptCount val="12"/>
                <c:pt idx="3" formatCode="0.0">
                  <c:v>6.5</c:v>
                </c:pt>
                <c:pt idx="4" formatCode="0.0">
                  <c:v>0.2</c:v>
                </c:pt>
                <c:pt idx="5" formatCode="0.0">
                  <c:v>5.4</c:v>
                </c:pt>
                <c:pt idx="6" formatCode="0.0">
                  <c:v>-1.4000000000000001</c:v>
                </c:pt>
                <c:pt idx="7" formatCode="0.0">
                  <c:v>-4.8</c:v>
                </c:pt>
                <c:pt idx="8" formatCode="0.0">
                  <c:v>8.4</c:v>
                </c:pt>
                <c:pt idx="9" formatCode="0.0">
                  <c:v>3.9</c:v>
                </c:pt>
                <c:pt idx="10" formatCode="0.0">
                  <c:v>0</c:v>
                </c:pt>
                <c:pt idx="11" formatCode="0.0">
                  <c:v>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'YOY data'!$C$1</c:f>
              <c:strCache>
                <c:ptCount val="1"/>
                <c:pt idx="0">
                  <c:v>Vis change 2012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data'!$C$2:$C$13</c:f>
              <c:numCache>
                <c:formatCode>0.0</c:formatCode>
                <c:ptCount val="12"/>
                <c:pt idx="0">
                  <c:v>1.6</c:v>
                </c:pt>
                <c:pt idx="1">
                  <c:v>3</c:v>
                </c:pt>
                <c:pt idx="2">
                  <c:v>8.2000000000000011</c:v>
                </c:pt>
                <c:pt idx="3">
                  <c:v>-4.5999999999999996</c:v>
                </c:pt>
                <c:pt idx="4">
                  <c:v>-11.600000000000001</c:v>
                </c:pt>
                <c:pt idx="5">
                  <c:v>-0.6</c:v>
                </c:pt>
                <c:pt idx="6">
                  <c:v>-5.3</c:v>
                </c:pt>
                <c:pt idx="7">
                  <c:v>-3.6999999999999997</c:v>
                </c:pt>
                <c:pt idx="8">
                  <c:v>2.8000000000000003</c:v>
                </c:pt>
                <c:pt idx="9">
                  <c:v>-2.1999999999999997</c:v>
                </c:pt>
                <c:pt idx="10">
                  <c:v>0</c:v>
                </c:pt>
                <c:pt idx="11">
                  <c:v>-4.1000000000000005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'YOY data'!$D$1</c:f>
              <c:strCache>
                <c:ptCount val="1"/>
                <c:pt idx="0">
                  <c:v>Vis change 2013</c:v>
                </c:pt>
              </c:strCache>
            </c:strRef>
          </c:tx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data'!$D$2:$D$13</c:f>
              <c:numCache>
                <c:formatCode>0.0</c:formatCode>
                <c:ptCount val="12"/>
                <c:pt idx="0">
                  <c:v>-12.6</c:v>
                </c:pt>
                <c:pt idx="1">
                  <c:v>2.6</c:v>
                </c:pt>
                <c:pt idx="2">
                  <c:v>-5.5</c:v>
                </c:pt>
                <c:pt idx="3">
                  <c:v>-9.1</c:v>
                </c:pt>
                <c:pt idx="4">
                  <c:v>13.900000000000002</c:v>
                </c:pt>
                <c:pt idx="5">
                  <c:v>-1.5</c:v>
                </c:pt>
                <c:pt idx="6">
                  <c:v>13.5</c:v>
                </c:pt>
                <c:pt idx="7">
                  <c:v>14.6</c:v>
                </c:pt>
                <c:pt idx="8">
                  <c:v>7.3</c:v>
                </c:pt>
                <c:pt idx="9">
                  <c:v>-7</c:v>
                </c:pt>
                <c:pt idx="10">
                  <c:v>-5.4</c:v>
                </c:pt>
                <c:pt idx="11">
                  <c:v>-2.1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'YOY data'!$E$1</c:f>
              <c:strCache>
                <c:ptCount val="1"/>
                <c:pt idx="0">
                  <c:v>Vis change 2014</c:v>
                </c:pt>
              </c:strCache>
            </c:strRef>
          </c:tx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data'!$E$2:$E$13</c:f>
              <c:numCache>
                <c:formatCode>0.0</c:formatCode>
                <c:ptCount val="12"/>
                <c:pt idx="0">
                  <c:v>-7.3</c:v>
                </c:pt>
                <c:pt idx="1">
                  <c:v>-7.9</c:v>
                </c:pt>
                <c:pt idx="2">
                  <c:v>-6.7</c:v>
                </c:pt>
                <c:pt idx="3">
                  <c:v>9</c:v>
                </c:pt>
                <c:pt idx="4">
                  <c:v>-2.8</c:v>
                </c:pt>
                <c:pt idx="5">
                  <c:v>0</c:v>
                </c:pt>
                <c:pt idx="6">
                  <c:v>0.1</c:v>
                </c:pt>
                <c:pt idx="7">
                  <c:v>3.7</c:v>
                </c:pt>
                <c:pt idx="8">
                  <c:v>4.2</c:v>
                </c:pt>
                <c:pt idx="9">
                  <c:v>3.1</c:v>
                </c:pt>
                <c:pt idx="10">
                  <c:v>-1.4</c:v>
                </c:pt>
                <c:pt idx="11">
                  <c:v>3.2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'YOY data'!$F$1</c:f>
              <c:strCache>
                <c:ptCount val="1"/>
                <c:pt idx="0">
                  <c:v>Vis change 2015</c:v>
                </c:pt>
              </c:strCache>
            </c:strRef>
          </c:tx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data'!$F$2:$F$13</c:f>
              <c:numCache>
                <c:formatCode>0.0</c:formatCode>
                <c:ptCount val="12"/>
                <c:pt idx="0">
                  <c:v>2.69</c:v>
                </c:pt>
                <c:pt idx="1">
                  <c:v>9.1999999999999993</c:v>
                </c:pt>
                <c:pt idx="2">
                  <c:v>6.7</c:v>
                </c:pt>
                <c:pt idx="3">
                  <c:v>4.78</c:v>
                </c:pt>
                <c:pt idx="4">
                  <c:v>8.9</c:v>
                </c:pt>
                <c:pt idx="5">
                  <c:v>7</c:v>
                </c:pt>
                <c:pt idx="6">
                  <c:v>9.69</c:v>
                </c:pt>
                <c:pt idx="7">
                  <c:v>0.5</c:v>
                </c:pt>
                <c:pt idx="8">
                  <c:v>4.05</c:v>
                </c:pt>
                <c:pt idx="9">
                  <c:v>6.54</c:v>
                </c:pt>
                <c:pt idx="10">
                  <c:v>0</c:v>
                </c:pt>
                <c:pt idx="11">
                  <c:v>-6.54</c:v>
                </c:pt>
              </c:numCache>
            </c:numRef>
          </c:val>
          <c:smooth val="0"/>
        </c:ser>
        <c:ser>
          <c:idx val="5"/>
          <c:order val="5"/>
          <c:tx>
            <c:v>Vis change 2016</c:v>
          </c:tx>
          <c:val>
            <c:numRef>
              <c:f>'YOY data'!$G$2:$G$13</c:f>
              <c:numCache>
                <c:formatCode>0.0</c:formatCode>
                <c:ptCount val="12"/>
                <c:pt idx="0">
                  <c:v>-1.29</c:v>
                </c:pt>
                <c:pt idx="1">
                  <c:v>-7</c:v>
                </c:pt>
                <c:pt idx="2">
                  <c:v>8.08</c:v>
                </c:pt>
                <c:pt idx="3">
                  <c:v>-6.33</c:v>
                </c:pt>
                <c:pt idx="4">
                  <c:v>-12.42</c:v>
                </c:pt>
                <c:pt idx="5">
                  <c:v>1.41</c:v>
                </c:pt>
                <c:pt idx="6">
                  <c:v>3.52</c:v>
                </c:pt>
                <c:pt idx="7">
                  <c:v>3.06</c:v>
                </c:pt>
                <c:pt idx="8">
                  <c:v>7.14</c:v>
                </c:pt>
                <c:pt idx="9">
                  <c:v>-2.5</c:v>
                </c:pt>
                <c:pt idx="10">
                  <c:v>-7.5</c:v>
                </c:pt>
                <c:pt idx="11">
                  <c:v>3.05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'YOY data'!$H$1</c:f>
              <c:strCache>
                <c:ptCount val="1"/>
                <c:pt idx="0">
                  <c:v>Vis change 2017</c:v>
                </c:pt>
              </c:strCache>
            </c:strRef>
          </c:tx>
          <c:val>
            <c:numRef>
              <c:f>'YOY data'!$H$2:$H$13</c:f>
              <c:numCache>
                <c:formatCode>0.0</c:formatCode>
                <c:ptCount val="12"/>
                <c:pt idx="0">
                  <c:v>-4.66</c:v>
                </c:pt>
                <c:pt idx="1">
                  <c:v>-4.26</c:v>
                </c:pt>
                <c:pt idx="2">
                  <c:v>-13.09</c:v>
                </c:pt>
                <c:pt idx="3">
                  <c:v>12.68</c:v>
                </c:pt>
                <c:pt idx="4">
                  <c:v>-0.45</c:v>
                </c:pt>
                <c:pt idx="5">
                  <c:v>-6.76</c:v>
                </c:pt>
                <c:pt idx="6">
                  <c:v>-5.99</c:v>
                </c:pt>
                <c:pt idx="7">
                  <c:v>-5.56</c:v>
                </c:pt>
                <c:pt idx="8">
                  <c:v>-3.89</c:v>
                </c:pt>
                <c:pt idx="9">
                  <c:v>-3.05</c:v>
                </c:pt>
                <c:pt idx="10">
                  <c:v>2.5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'YOY data'!$I$1</c:f>
              <c:strCache>
                <c:ptCount val="1"/>
                <c:pt idx="0">
                  <c:v>Vis change 2018</c:v>
                </c:pt>
              </c:strCache>
            </c:strRef>
          </c:tx>
          <c:val>
            <c:numRef>
              <c:f>'YOY data'!$I$2:$I$13</c:f>
              <c:numCache>
                <c:formatCode>0.0</c:formatCode>
                <c:ptCount val="12"/>
                <c:pt idx="0">
                  <c:v>-2.89</c:v>
                </c:pt>
                <c:pt idx="1">
                  <c:v>-5.4</c:v>
                </c:pt>
                <c:pt idx="2">
                  <c:v>-13.5</c:v>
                </c:pt>
                <c:pt idx="3">
                  <c:v>-18.7</c:v>
                </c:pt>
                <c:pt idx="4">
                  <c:v>0.1</c:v>
                </c:pt>
                <c:pt idx="5">
                  <c:v>2.7</c:v>
                </c:pt>
                <c:pt idx="6">
                  <c:v>-0.2</c:v>
                </c:pt>
                <c:pt idx="7">
                  <c:v>1.1000000000000001</c:v>
                </c:pt>
                <c:pt idx="8">
                  <c:v>-7.7</c:v>
                </c:pt>
                <c:pt idx="9">
                  <c:v>-4.5</c:v>
                </c:pt>
                <c:pt idx="10">
                  <c:v>-6.4</c:v>
                </c:pt>
                <c:pt idx="11">
                  <c:v>-0.9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'YOY data'!$J$1</c:f>
              <c:strCache>
                <c:ptCount val="1"/>
                <c:pt idx="0">
                  <c:v>Vis change 2019</c:v>
                </c:pt>
              </c:strCache>
            </c:strRef>
          </c:tx>
          <c:val>
            <c:numRef>
              <c:f>'YOY data'!$J$2:$J$13</c:f>
              <c:numCache>
                <c:formatCode>0.0</c:formatCode>
                <c:ptCount val="12"/>
                <c:pt idx="0">
                  <c:v>-1.7</c:v>
                </c:pt>
                <c:pt idx="1">
                  <c:v>-2.6</c:v>
                </c:pt>
                <c:pt idx="2">
                  <c:v>-4.0999999999999996</c:v>
                </c:pt>
                <c:pt idx="3">
                  <c:v>1.9</c:v>
                </c:pt>
                <c:pt idx="4">
                  <c:v>-2.6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78736"/>
        <c:axId val="214479128"/>
      </c:lineChart>
      <c:catAx>
        <c:axId val="21447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479128"/>
        <c:crosses val="autoZero"/>
        <c:auto val="1"/>
        <c:lblAlgn val="ctr"/>
        <c:lblOffset val="100"/>
        <c:noMultiLvlLbl val="1"/>
      </c:catAx>
      <c:valAx>
        <c:axId val="214479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78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11065494245126"/>
          <c:y val="3.1212171979469679E-2"/>
          <c:w val="0.84581022702901443"/>
          <c:h val="0.5494515603344553"/>
        </c:manualLayout>
      </c:layout>
      <c:lineChart>
        <c:grouping val="standard"/>
        <c:varyColors val="0"/>
        <c:ser>
          <c:idx val="0"/>
          <c:order val="0"/>
          <c:tx>
            <c:strRef>
              <c:f>'YOY data'!$K$1</c:f>
              <c:strCache>
                <c:ptCount val="1"/>
                <c:pt idx="0">
                  <c:v>Turn change 2011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data'!$K$2:$K$13</c:f>
              <c:numCache>
                <c:formatCode>General</c:formatCode>
                <c:ptCount val="12"/>
                <c:pt idx="3" formatCode="0.0">
                  <c:v>4.8</c:v>
                </c:pt>
                <c:pt idx="4" formatCode="0.0">
                  <c:v>1.2</c:v>
                </c:pt>
                <c:pt idx="5" formatCode="0.0">
                  <c:v>6.8000000000000007</c:v>
                </c:pt>
                <c:pt idx="6" formatCode="0.0">
                  <c:v>-1.0999999999999999</c:v>
                </c:pt>
                <c:pt idx="7" formatCode="0.0">
                  <c:v>-1.2</c:v>
                </c:pt>
                <c:pt idx="8" formatCode="0.0">
                  <c:v>5.0999999999999996</c:v>
                </c:pt>
                <c:pt idx="9" formatCode="0.0">
                  <c:v>3.4000000000000004</c:v>
                </c:pt>
                <c:pt idx="10" formatCode="0.0">
                  <c:v>-2.6</c:v>
                </c:pt>
                <c:pt idx="11" formatCode="0.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'YOY data'!$L$1</c:f>
              <c:strCache>
                <c:ptCount val="1"/>
                <c:pt idx="0">
                  <c:v>Turn change 2012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val>
            <c:numRef>
              <c:f>'YOY data'!$L$2:$L$13</c:f>
              <c:numCache>
                <c:formatCode>0.0</c:formatCode>
                <c:ptCount val="12"/>
                <c:pt idx="0">
                  <c:v>3</c:v>
                </c:pt>
                <c:pt idx="1">
                  <c:v>-3.8</c:v>
                </c:pt>
                <c:pt idx="2">
                  <c:v>7.1999999999999993</c:v>
                </c:pt>
                <c:pt idx="3">
                  <c:v>-4.8</c:v>
                </c:pt>
                <c:pt idx="4">
                  <c:v>-12.2</c:v>
                </c:pt>
                <c:pt idx="5">
                  <c:v>-3.1</c:v>
                </c:pt>
                <c:pt idx="6">
                  <c:v>-3.4000000000000004</c:v>
                </c:pt>
                <c:pt idx="7">
                  <c:v>-3</c:v>
                </c:pt>
                <c:pt idx="8">
                  <c:v>0.2</c:v>
                </c:pt>
                <c:pt idx="9">
                  <c:v>-6.3</c:v>
                </c:pt>
                <c:pt idx="10">
                  <c:v>0</c:v>
                </c:pt>
                <c:pt idx="11">
                  <c:v>-6.7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'YOY data'!$M$1</c:f>
              <c:strCache>
                <c:ptCount val="1"/>
                <c:pt idx="0">
                  <c:v>Turn change 2013</c:v>
                </c:pt>
              </c:strCache>
            </c:strRef>
          </c:tx>
          <c:val>
            <c:numRef>
              <c:f>'YOY data'!$M$2:$M$13</c:f>
              <c:numCache>
                <c:formatCode>0.0</c:formatCode>
                <c:ptCount val="12"/>
                <c:pt idx="0">
                  <c:v>-13.5</c:v>
                </c:pt>
                <c:pt idx="1">
                  <c:v>-3.9</c:v>
                </c:pt>
                <c:pt idx="2">
                  <c:v>-8</c:v>
                </c:pt>
                <c:pt idx="3">
                  <c:v>-9.3000000000000007</c:v>
                </c:pt>
                <c:pt idx="4">
                  <c:v>13.200000000000001</c:v>
                </c:pt>
                <c:pt idx="5">
                  <c:v>-1</c:v>
                </c:pt>
                <c:pt idx="6">
                  <c:v>11.200000000000001</c:v>
                </c:pt>
                <c:pt idx="7">
                  <c:v>15.2</c:v>
                </c:pt>
                <c:pt idx="8">
                  <c:v>7.8</c:v>
                </c:pt>
                <c:pt idx="9">
                  <c:v>-4.2</c:v>
                </c:pt>
                <c:pt idx="10">
                  <c:v>-0.3</c:v>
                </c:pt>
                <c:pt idx="11">
                  <c:v>-0.1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'YOY data'!$N$1</c:f>
              <c:strCache>
                <c:ptCount val="1"/>
                <c:pt idx="0">
                  <c:v>Turn change 2014</c:v>
                </c:pt>
              </c:strCache>
            </c:strRef>
          </c:tx>
          <c:val>
            <c:numRef>
              <c:f>'YOY data'!$N$2:$N$13</c:f>
              <c:numCache>
                <c:formatCode>0.0</c:formatCode>
                <c:ptCount val="12"/>
                <c:pt idx="0">
                  <c:v>-7.7</c:v>
                </c:pt>
                <c:pt idx="1">
                  <c:v>-10.4</c:v>
                </c:pt>
                <c:pt idx="2">
                  <c:v>-5.3</c:v>
                </c:pt>
                <c:pt idx="3">
                  <c:v>7.6</c:v>
                </c:pt>
                <c:pt idx="4">
                  <c:v>-1.6</c:v>
                </c:pt>
                <c:pt idx="5">
                  <c:v>0</c:v>
                </c:pt>
                <c:pt idx="6">
                  <c:v>0.1</c:v>
                </c:pt>
                <c:pt idx="7">
                  <c:v>5.4</c:v>
                </c:pt>
                <c:pt idx="8">
                  <c:v>3.9</c:v>
                </c:pt>
                <c:pt idx="9">
                  <c:v>-0.1</c:v>
                </c:pt>
                <c:pt idx="10">
                  <c:v>-3.1</c:v>
                </c:pt>
                <c:pt idx="11">
                  <c:v>5.0999999999999996</c:v>
                </c:pt>
              </c:numCache>
            </c:numRef>
          </c:val>
          <c:smooth val="0"/>
        </c:ser>
        <c:ser>
          <c:idx val="4"/>
          <c:order val="4"/>
          <c:tx>
            <c:v>Turn change 2015</c:v>
          </c:tx>
          <c:val>
            <c:numRef>
              <c:f>'YOY data'!$O$2:$O$13</c:f>
              <c:numCache>
                <c:formatCode>0.0</c:formatCode>
                <c:ptCount val="12"/>
                <c:pt idx="0">
                  <c:v>0</c:v>
                </c:pt>
                <c:pt idx="1">
                  <c:v>8.3000000000000007</c:v>
                </c:pt>
                <c:pt idx="2">
                  <c:v>2.4</c:v>
                </c:pt>
                <c:pt idx="3">
                  <c:v>5.71</c:v>
                </c:pt>
                <c:pt idx="4">
                  <c:v>9.6999999999999993</c:v>
                </c:pt>
                <c:pt idx="5">
                  <c:v>8.33</c:v>
                </c:pt>
                <c:pt idx="6">
                  <c:v>9.41</c:v>
                </c:pt>
                <c:pt idx="7">
                  <c:v>1.52</c:v>
                </c:pt>
                <c:pt idx="8">
                  <c:v>7.11</c:v>
                </c:pt>
                <c:pt idx="9">
                  <c:v>6.82</c:v>
                </c:pt>
                <c:pt idx="10">
                  <c:v>0.45</c:v>
                </c:pt>
                <c:pt idx="11">
                  <c:v>-4.33</c:v>
                </c:pt>
              </c:numCache>
            </c:numRef>
          </c:val>
          <c:smooth val="0"/>
        </c:ser>
        <c:ser>
          <c:idx val="5"/>
          <c:order val="5"/>
          <c:tx>
            <c:v>Turn change 2016</c:v>
          </c:tx>
          <c:val>
            <c:numRef>
              <c:f>'YOY data'!$P$2:$P$13</c:f>
              <c:numCache>
                <c:formatCode>0.0</c:formatCode>
                <c:ptCount val="12"/>
                <c:pt idx="0">
                  <c:v>0</c:v>
                </c:pt>
                <c:pt idx="1">
                  <c:v>-10.56</c:v>
                </c:pt>
                <c:pt idx="2">
                  <c:v>9.6199999999999992</c:v>
                </c:pt>
                <c:pt idx="3">
                  <c:v>-7.5</c:v>
                </c:pt>
                <c:pt idx="4">
                  <c:v>-10.81</c:v>
                </c:pt>
                <c:pt idx="5">
                  <c:v>4.03</c:v>
                </c:pt>
                <c:pt idx="6">
                  <c:v>2.6</c:v>
                </c:pt>
                <c:pt idx="7">
                  <c:v>2.37</c:v>
                </c:pt>
                <c:pt idx="8">
                  <c:v>8.33</c:v>
                </c:pt>
                <c:pt idx="9">
                  <c:v>-2.5</c:v>
                </c:pt>
                <c:pt idx="10">
                  <c:v>-3.75</c:v>
                </c:pt>
                <c:pt idx="11">
                  <c:v>1.6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'YOY data'!$Q$1</c:f>
              <c:strCache>
                <c:ptCount val="1"/>
                <c:pt idx="0">
                  <c:v>Turn change 2017</c:v>
                </c:pt>
              </c:strCache>
            </c:strRef>
          </c:tx>
          <c:val>
            <c:numRef>
              <c:f>'YOY data'!$Q$2:$Q$13</c:f>
              <c:numCache>
                <c:formatCode>0.0</c:formatCode>
                <c:ptCount val="12"/>
                <c:pt idx="0">
                  <c:v>-2.5</c:v>
                </c:pt>
                <c:pt idx="1">
                  <c:v>-6.02</c:v>
                </c:pt>
                <c:pt idx="2">
                  <c:v>-13.89</c:v>
                </c:pt>
                <c:pt idx="3">
                  <c:v>14.09</c:v>
                </c:pt>
                <c:pt idx="4">
                  <c:v>1.1299999999999999</c:v>
                </c:pt>
                <c:pt idx="5">
                  <c:v>-4.13</c:v>
                </c:pt>
                <c:pt idx="6">
                  <c:v>-4.53</c:v>
                </c:pt>
                <c:pt idx="7">
                  <c:v>-5</c:v>
                </c:pt>
                <c:pt idx="8">
                  <c:v>-4.0599999999999996</c:v>
                </c:pt>
                <c:pt idx="9">
                  <c:v>-2.56</c:v>
                </c:pt>
                <c:pt idx="10">
                  <c:v>2.33</c:v>
                </c:pt>
                <c:pt idx="11">
                  <c:v>3.71</c:v>
                </c:pt>
              </c:numCache>
            </c:numRef>
          </c:val>
          <c:smooth val="0"/>
        </c:ser>
        <c:ser>
          <c:idx val="7"/>
          <c:order val="7"/>
          <c:tx>
            <c:v>Turn change 2018</c:v>
          </c:tx>
          <c:val>
            <c:numRef>
              <c:f>'YOY data'!$R$2:$R$13</c:f>
              <c:numCache>
                <c:formatCode>0.0</c:formatCode>
                <c:ptCount val="12"/>
                <c:pt idx="0">
                  <c:v>0.71</c:v>
                </c:pt>
                <c:pt idx="1">
                  <c:v>-3.21</c:v>
                </c:pt>
                <c:pt idx="2">
                  <c:v>-10.4</c:v>
                </c:pt>
                <c:pt idx="3">
                  <c:v>-19.899999999999999</c:v>
                </c:pt>
                <c:pt idx="4">
                  <c:v>0.11</c:v>
                </c:pt>
                <c:pt idx="5">
                  <c:v>4.8</c:v>
                </c:pt>
                <c:pt idx="6">
                  <c:v>0.5</c:v>
                </c:pt>
                <c:pt idx="7">
                  <c:v>2.6</c:v>
                </c:pt>
                <c:pt idx="8">
                  <c:v>-8.6999999999999993</c:v>
                </c:pt>
                <c:pt idx="9">
                  <c:v>-3.2</c:v>
                </c:pt>
                <c:pt idx="10">
                  <c:v>-9.6</c:v>
                </c:pt>
                <c:pt idx="11">
                  <c:v>0.5</c:v>
                </c:pt>
              </c:numCache>
            </c:numRef>
          </c:val>
          <c:smooth val="0"/>
        </c:ser>
        <c:ser>
          <c:idx val="8"/>
          <c:order val="8"/>
          <c:tx>
            <c:v>Turn change 2019</c:v>
          </c:tx>
          <c:val>
            <c:numRef>
              <c:f>'YOY data'!$S$2:$S$13</c:f>
              <c:numCache>
                <c:formatCode>0.0</c:formatCode>
                <c:ptCount val="12"/>
                <c:pt idx="0">
                  <c:v>-1.1000000000000001</c:v>
                </c:pt>
                <c:pt idx="1">
                  <c:v>-2.1</c:v>
                </c:pt>
                <c:pt idx="2">
                  <c:v>0.6</c:v>
                </c:pt>
                <c:pt idx="3">
                  <c:v>0.4</c:v>
                </c:pt>
                <c:pt idx="4">
                  <c:v>-1.5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80304"/>
        <c:axId val="214480696"/>
      </c:lineChart>
      <c:catAx>
        <c:axId val="21448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480696"/>
        <c:crosses val="autoZero"/>
        <c:auto val="1"/>
        <c:lblAlgn val="ctr"/>
        <c:lblOffset val="100"/>
        <c:noMultiLvlLbl val="1"/>
      </c:catAx>
      <c:valAx>
        <c:axId val="214480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80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476874585774"/>
          <c:y val="2.8633190677084128E-2"/>
          <c:w val="0.85716494582146086"/>
          <c:h val="0.54687257903206976"/>
        </c:manualLayout>
      </c:layout>
      <c:lineChart>
        <c:grouping val="standard"/>
        <c:varyColors val="0"/>
        <c:ser>
          <c:idx val="0"/>
          <c:order val="0"/>
          <c:tx>
            <c:strRef>
              <c:f>'YOY data'!$T$1</c:f>
              <c:strCache>
                <c:ptCount val="1"/>
                <c:pt idx="0">
                  <c:v>Optimism 2011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data'!$T$2:$T$13</c:f>
              <c:numCache>
                <c:formatCode>General</c:formatCode>
                <c:ptCount val="12"/>
                <c:pt idx="3" formatCode="0.00">
                  <c:v>6.28</c:v>
                </c:pt>
                <c:pt idx="4" formatCode="0.00">
                  <c:v>5.67</c:v>
                </c:pt>
                <c:pt idx="5" formatCode="0.00">
                  <c:v>5.63</c:v>
                </c:pt>
                <c:pt idx="6" formatCode="0.00">
                  <c:v>5.31</c:v>
                </c:pt>
                <c:pt idx="7" formatCode="0.00">
                  <c:v>5.59</c:v>
                </c:pt>
                <c:pt idx="8" formatCode="0.00">
                  <c:v>5.29</c:v>
                </c:pt>
                <c:pt idx="9" formatCode="0.00">
                  <c:v>4.6500000000000004</c:v>
                </c:pt>
                <c:pt idx="10" formatCode="0.00">
                  <c:v>4.66</c:v>
                </c:pt>
                <c:pt idx="11" formatCode="0.00">
                  <c:v>6.34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'YOY data'!$U$1</c:f>
              <c:strCache>
                <c:ptCount val="1"/>
                <c:pt idx="0">
                  <c:v>Optimism 2012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val>
            <c:numRef>
              <c:f>'YOY data'!$U$2:$U$13</c:f>
              <c:numCache>
                <c:formatCode>0.00</c:formatCode>
                <c:ptCount val="12"/>
                <c:pt idx="0">
                  <c:v>5.55</c:v>
                </c:pt>
                <c:pt idx="1">
                  <c:v>5.9</c:v>
                </c:pt>
                <c:pt idx="2">
                  <c:v>6.08</c:v>
                </c:pt>
                <c:pt idx="3">
                  <c:v>5.42</c:v>
                </c:pt>
                <c:pt idx="4">
                  <c:v>6.62</c:v>
                </c:pt>
                <c:pt idx="5">
                  <c:v>4.9000000000000004</c:v>
                </c:pt>
                <c:pt idx="6">
                  <c:v>5.19</c:v>
                </c:pt>
                <c:pt idx="7">
                  <c:v>5.68</c:v>
                </c:pt>
                <c:pt idx="8">
                  <c:v>5.74</c:v>
                </c:pt>
                <c:pt idx="9">
                  <c:v>5.38</c:v>
                </c:pt>
                <c:pt idx="10">
                  <c:v>5.19</c:v>
                </c:pt>
                <c:pt idx="11">
                  <c:v>5.21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'YOY data'!$V$1</c:f>
              <c:strCache>
                <c:ptCount val="1"/>
                <c:pt idx="0">
                  <c:v>Optimism 2013</c:v>
                </c:pt>
              </c:strCache>
            </c:strRef>
          </c:tx>
          <c:val>
            <c:numRef>
              <c:f>'YOY data'!$V$2:$V$13</c:f>
              <c:numCache>
                <c:formatCode>0.00</c:formatCode>
                <c:ptCount val="12"/>
                <c:pt idx="0">
                  <c:v>5.73</c:v>
                </c:pt>
                <c:pt idx="1">
                  <c:v>5.44</c:v>
                </c:pt>
                <c:pt idx="2">
                  <c:v>5.32</c:v>
                </c:pt>
                <c:pt idx="3">
                  <c:v>5.43</c:v>
                </c:pt>
                <c:pt idx="4">
                  <c:v>5.96</c:v>
                </c:pt>
                <c:pt idx="5">
                  <c:v>6.23</c:v>
                </c:pt>
                <c:pt idx="6">
                  <c:v>6.92</c:v>
                </c:pt>
                <c:pt idx="7">
                  <c:v>6.64</c:v>
                </c:pt>
                <c:pt idx="8">
                  <c:v>6.53</c:v>
                </c:pt>
                <c:pt idx="9">
                  <c:v>6.44</c:v>
                </c:pt>
                <c:pt idx="10">
                  <c:v>6.38</c:v>
                </c:pt>
                <c:pt idx="11">
                  <c:v>5.93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'YOY data'!$W$1</c:f>
              <c:strCache>
                <c:ptCount val="1"/>
                <c:pt idx="0">
                  <c:v>Optimism 2014</c:v>
                </c:pt>
              </c:strCache>
            </c:strRef>
          </c:tx>
          <c:val>
            <c:numRef>
              <c:f>'YOY data'!$W$2:$W$13</c:f>
              <c:numCache>
                <c:formatCode>0.00</c:formatCode>
                <c:ptCount val="12"/>
                <c:pt idx="0">
                  <c:v>5.78</c:v>
                </c:pt>
                <c:pt idx="1">
                  <c:v>6.13</c:v>
                </c:pt>
                <c:pt idx="2">
                  <c:v>5.98</c:v>
                </c:pt>
                <c:pt idx="3">
                  <c:v>6.18</c:v>
                </c:pt>
                <c:pt idx="4">
                  <c:v>5.96</c:v>
                </c:pt>
                <c:pt idx="5">
                  <c:v>6.41</c:v>
                </c:pt>
                <c:pt idx="6">
                  <c:v>6.33</c:v>
                </c:pt>
                <c:pt idx="7">
                  <c:v>6.38</c:v>
                </c:pt>
                <c:pt idx="8">
                  <c:v>6.76</c:v>
                </c:pt>
                <c:pt idx="9">
                  <c:v>6.64</c:v>
                </c:pt>
                <c:pt idx="10">
                  <c:v>6.54</c:v>
                </c:pt>
                <c:pt idx="11">
                  <c:v>6.09</c:v>
                </c:pt>
              </c:numCache>
            </c:numRef>
          </c:val>
          <c:smooth val="0"/>
        </c:ser>
        <c:ser>
          <c:idx val="4"/>
          <c:order val="4"/>
          <c:tx>
            <c:v>Optimism 2015</c:v>
          </c:tx>
          <c:val>
            <c:numRef>
              <c:f>'YOY data'!$X$2:$X$13</c:f>
              <c:numCache>
                <c:formatCode>0.00</c:formatCode>
                <c:ptCount val="12"/>
                <c:pt idx="0">
                  <c:v>6.38</c:v>
                </c:pt>
                <c:pt idx="1">
                  <c:v>7.04</c:v>
                </c:pt>
                <c:pt idx="2">
                  <c:v>6.5</c:v>
                </c:pt>
                <c:pt idx="3">
                  <c:v>7.09</c:v>
                </c:pt>
                <c:pt idx="4">
                  <c:v>6.6</c:v>
                </c:pt>
                <c:pt idx="5">
                  <c:v>6.76</c:v>
                </c:pt>
                <c:pt idx="6">
                  <c:v>6.73</c:v>
                </c:pt>
                <c:pt idx="7">
                  <c:v>7.06</c:v>
                </c:pt>
                <c:pt idx="8">
                  <c:v>6.73</c:v>
                </c:pt>
                <c:pt idx="9">
                  <c:v>6.05</c:v>
                </c:pt>
                <c:pt idx="10">
                  <c:v>6.71</c:v>
                </c:pt>
                <c:pt idx="11">
                  <c:v>6.37</c:v>
                </c:pt>
              </c:numCache>
            </c:numRef>
          </c:val>
          <c:smooth val="0"/>
        </c:ser>
        <c:ser>
          <c:idx val="5"/>
          <c:order val="5"/>
          <c:tx>
            <c:v>Optimism 2016</c:v>
          </c:tx>
          <c:val>
            <c:numRef>
              <c:f>'YOY data'!$Y$2:$Y$13</c:f>
              <c:numCache>
                <c:formatCode>0.00</c:formatCode>
                <c:ptCount val="12"/>
                <c:pt idx="0">
                  <c:v>6.61</c:v>
                </c:pt>
                <c:pt idx="1">
                  <c:v>5.97</c:v>
                </c:pt>
                <c:pt idx="2">
                  <c:v>6.35</c:v>
                </c:pt>
                <c:pt idx="3">
                  <c:v>5.98</c:v>
                </c:pt>
                <c:pt idx="4">
                  <c:v>5.51</c:v>
                </c:pt>
                <c:pt idx="5">
                  <c:v>6.16</c:v>
                </c:pt>
                <c:pt idx="6">
                  <c:v>6.84</c:v>
                </c:pt>
                <c:pt idx="7">
                  <c:v>6.87</c:v>
                </c:pt>
                <c:pt idx="8">
                  <c:v>7</c:v>
                </c:pt>
                <c:pt idx="9">
                  <c:v>6.7</c:v>
                </c:pt>
                <c:pt idx="10">
                  <c:v>5.83</c:v>
                </c:pt>
                <c:pt idx="11">
                  <c:v>6.66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'YOY data'!$Z$1</c:f>
              <c:strCache>
                <c:ptCount val="1"/>
                <c:pt idx="0">
                  <c:v>Optimism 2017</c:v>
                </c:pt>
              </c:strCache>
            </c:strRef>
          </c:tx>
          <c:val>
            <c:numRef>
              <c:f>'YOY data'!$Z$2:$Z$13</c:f>
              <c:numCache>
                <c:formatCode>0.00</c:formatCode>
                <c:ptCount val="12"/>
                <c:pt idx="0">
                  <c:v>6.4</c:v>
                </c:pt>
                <c:pt idx="1">
                  <c:v>6.75</c:v>
                </c:pt>
                <c:pt idx="2">
                  <c:v>6.3</c:v>
                </c:pt>
                <c:pt idx="3">
                  <c:v>6.49</c:v>
                </c:pt>
                <c:pt idx="4">
                  <c:v>6.31</c:v>
                </c:pt>
                <c:pt idx="5">
                  <c:v>5.68</c:v>
                </c:pt>
                <c:pt idx="6">
                  <c:v>5.93</c:v>
                </c:pt>
                <c:pt idx="7">
                  <c:v>6.03</c:v>
                </c:pt>
                <c:pt idx="8">
                  <c:v>6.17</c:v>
                </c:pt>
                <c:pt idx="9">
                  <c:v>6.2</c:v>
                </c:pt>
                <c:pt idx="10">
                  <c:v>6.17</c:v>
                </c:pt>
                <c:pt idx="11">
                  <c:v>6.84</c:v>
                </c:pt>
              </c:numCache>
            </c:numRef>
          </c:val>
          <c:smooth val="0"/>
        </c:ser>
        <c:ser>
          <c:idx val="7"/>
          <c:order val="7"/>
          <c:tx>
            <c:v>Optimism 2018</c:v>
          </c:tx>
          <c:val>
            <c:numRef>
              <c:f>'YOY data'!$AA$2:$AA$13</c:f>
              <c:numCache>
                <c:formatCode>0.00</c:formatCode>
                <c:ptCount val="12"/>
                <c:pt idx="0">
                  <c:v>6.18</c:v>
                </c:pt>
                <c:pt idx="1">
                  <c:v>6.42</c:v>
                </c:pt>
                <c:pt idx="2">
                  <c:v>5.38</c:v>
                </c:pt>
                <c:pt idx="3">
                  <c:v>5.81</c:v>
                </c:pt>
                <c:pt idx="4">
                  <c:v>6.08</c:v>
                </c:pt>
                <c:pt idx="5">
                  <c:v>6.53</c:v>
                </c:pt>
                <c:pt idx="6">
                  <c:v>6.44</c:v>
                </c:pt>
                <c:pt idx="7">
                  <c:v>6.45</c:v>
                </c:pt>
                <c:pt idx="8">
                  <c:v>6.44</c:v>
                </c:pt>
                <c:pt idx="9">
                  <c:v>6.51</c:v>
                </c:pt>
                <c:pt idx="10">
                  <c:v>6.05</c:v>
                </c:pt>
                <c:pt idx="11">
                  <c:v>6.43</c:v>
                </c:pt>
              </c:numCache>
            </c:numRef>
          </c:val>
          <c:smooth val="0"/>
        </c:ser>
        <c:ser>
          <c:idx val="8"/>
          <c:order val="8"/>
          <c:tx>
            <c:v>Optimism 2019</c:v>
          </c:tx>
          <c:val>
            <c:numRef>
              <c:f>'YOY data'!$AB$2:$AB$13</c:f>
              <c:numCache>
                <c:formatCode>0.00</c:formatCode>
                <c:ptCount val="12"/>
                <c:pt idx="0">
                  <c:v>6.02</c:v>
                </c:pt>
                <c:pt idx="1">
                  <c:v>6.18</c:v>
                </c:pt>
                <c:pt idx="2">
                  <c:v>6.49</c:v>
                </c:pt>
                <c:pt idx="3">
                  <c:v>6.02</c:v>
                </c:pt>
                <c:pt idx="4">
                  <c:v>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81872"/>
        <c:axId val="214482264"/>
      </c:lineChart>
      <c:catAx>
        <c:axId val="21448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482264"/>
        <c:crosses val="autoZero"/>
        <c:auto val="1"/>
        <c:lblAlgn val="ctr"/>
        <c:lblOffset val="100"/>
        <c:noMultiLvlLbl val="1"/>
      </c:catAx>
      <c:valAx>
        <c:axId val="214482264"/>
        <c:scaling>
          <c:orientation val="minMax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81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6488556634701"/>
          <c:y val="2.8633190677084128E-2"/>
          <c:w val="0.85327389523780339"/>
          <c:h val="0.66999253719977458"/>
        </c:manualLayout>
      </c:layout>
      <c:lineChart>
        <c:grouping val="standard"/>
        <c:varyColors val="0"/>
        <c:ser>
          <c:idx val="0"/>
          <c:order val="0"/>
          <c:tx>
            <c:strRef>
              <c:f>'YOY data'!$AC$1</c:f>
              <c:strCache>
                <c:ptCount val="1"/>
                <c:pt idx="0">
                  <c:v>Conf 2011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'YOY data'!$A$2:$A$13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'YOY data'!$AC$2:$AC$13</c:f>
              <c:numCache>
                <c:formatCode>General</c:formatCode>
                <c:ptCount val="12"/>
                <c:pt idx="3">
                  <c:v>6.1</c:v>
                </c:pt>
                <c:pt idx="4">
                  <c:v>5.37</c:v>
                </c:pt>
                <c:pt idx="5">
                  <c:v>6.16</c:v>
                </c:pt>
                <c:pt idx="6">
                  <c:v>6.31</c:v>
                </c:pt>
                <c:pt idx="7">
                  <c:v>6.34</c:v>
                </c:pt>
                <c:pt idx="8">
                  <c:v>6.24</c:v>
                </c:pt>
                <c:pt idx="9">
                  <c:v>5.97</c:v>
                </c:pt>
                <c:pt idx="10">
                  <c:v>5.94</c:v>
                </c:pt>
                <c:pt idx="11">
                  <c:v>5.92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'YOY data'!$AD$1</c:f>
              <c:strCache>
                <c:ptCount val="1"/>
                <c:pt idx="0">
                  <c:v>Conf 2012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val>
            <c:numRef>
              <c:f>'YOY data'!$AD$2:$AD$13</c:f>
              <c:numCache>
                <c:formatCode>General</c:formatCode>
                <c:ptCount val="12"/>
                <c:pt idx="0">
                  <c:v>5.83</c:v>
                </c:pt>
                <c:pt idx="1">
                  <c:v>5.98</c:v>
                </c:pt>
                <c:pt idx="2">
                  <c:v>6.38</c:v>
                </c:pt>
                <c:pt idx="3">
                  <c:v>6.08</c:v>
                </c:pt>
                <c:pt idx="4">
                  <c:v>6.62</c:v>
                </c:pt>
                <c:pt idx="5">
                  <c:v>6.16</c:v>
                </c:pt>
                <c:pt idx="6">
                  <c:v>6.5</c:v>
                </c:pt>
                <c:pt idx="7">
                  <c:v>6.63</c:v>
                </c:pt>
                <c:pt idx="8">
                  <c:v>6.03</c:v>
                </c:pt>
                <c:pt idx="9">
                  <c:v>6.29</c:v>
                </c:pt>
                <c:pt idx="10">
                  <c:v>5.86</c:v>
                </c:pt>
                <c:pt idx="11">
                  <c:v>6.05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'YOY data'!$AE$1</c:f>
              <c:strCache>
                <c:ptCount val="1"/>
                <c:pt idx="0">
                  <c:v>Conf 2013</c:v>
                </c:pt>
              </c:strCache>
            </c:strRef>
          </c:tx>
          <c:val>
            <c:numRef>
              <c:f>'YOY data'!$AE$2:$AE$13</c:f>
              <c:numCache>
                <c:formatCode>General</c:formatCode>
                <c:ptCount val="12"/>
                <c:pt idx="0">
                  <c:v>6.79</c:v>
                </c:pt>
                <c:pt idx="1">
                  <c:v>6.41</c:v>
                </c:pt>
                <c:pt idx="2">
                  <c:v>6.76</c:v>
                </c:pt>
                <c:pt idx="3">
                  <c:v>6.07</c:v>
                </c:pt>
                <c:pt idx="4">
                  <c:v>6.83</c:v>
                </c:pt>
                <c:pt idx="5">
                  <c:v>6.81</c:v>
                </c:pt>
                <c:pt idx="6" formatCode="0.00">
                  <c:v>7.3</c:v>
                </c:pt>
                <c:pt idx="7" formatCode="0.00">
                  <c:v>6.9</c:v>
                </c:pt>
                <c:pt idx="8" formatCode="0.00">
                  <c:v>7.56</c:v>
                </c:pt>
                <c:pt idx="9" formatCode="0.00">
                  <c:v>7.32</c:v>
                </c:pt>
                <c:pt idx="10" formatCode="0.00">
                  <c:v>6.92</c:v>
                </c:pt>
                <c:pt idx="11" formatCode="0.00">
                  <c:v>7.16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'YOY data'!$AF$1</c:f>
              <c:strCache>
                <c:ptCount val="1"/>
                <c:pt idx="0">
                  <c:v>Conf 2014</c:v>
                </c:pt>
              </c:strCache>
            </c:strRef>
          </c:tx>
          <c:val>
            <c:numRef>
              <c:f>'YOY data'!$AF$2:$AF$13</c:f>
              <c:numCache>
                <c:formatCode>General</c:formatCode>
                <c:ptCount val="12"/>
                <c:pt idx="0">
                  <c:v>6.88</c:v>
                </c:pt>
                <c:pt idx="1">
                  <c:v>7.27</c:v>
                </c:pt>
                <c:pt idx="2">
                  <c:v>7.22</c:v>
                </c:pt>
                <c:pt idx="3">
                  <c:v>6.98</c:v>
                </c:pt>
                <c:pt idx="4">
                  <c:v>6.92</c:v>
                </c:pt>
                <c:pt idx="5">
                  <c:v>7.02</c:v>
                </c:pt>
                <c:pt idx="6">
                  <c:v>7.31</c:v>
                </c:pt>
                <c:pt idx="7">
                  <c:v>7.46</c:v>
                </c:pt>
                <c:pt idx="8">
                  <c:v>7.34</c:v>
                </c:pt>
                <c:pt idx="9">
                  <c:v>7.27</c:v>
                </c:pt>
                <c:pt idx="10">
                  <c:v>7.03</c:v>
                </c:pt>
                <c:pt idx="11">
                  <c:v>6.86</c:v>
                </c:pt>
              </c:numCache>
            </c:numRef>
          </c:val>
          <c:smooth val="0"/>
        </c:ser>
        <c:ser>
          <c:idx val="4"/>
          <c:order val="4"/>
          <c:tx>
            <c:v>Conf 2015</c:v>
          </c:tx>
          <c:val>
            <c:numRef>
              <c:f>'YOY data'!$AG$2:$AG$13</c:f>
              <c:numCache>
                <c:formatCode>General</c:formatCode>
                <c:ptCount val="12"/>
                <c:pt idx="0">
                  <c:v>6.86</c:v>
                </c:pt>
                <c:pt idx="1">
                  <c:v>7.07</c:v>
                </c:pt>
                <c:pt idx="2">
                  <c:v>6.62</c:v>
                </c:pt>
                <c:pt idx="3">
                  <c:v>6.97</c:v>
                </c:pt>
                <c:pt idx="4">
                  <c:v>6.22</c:v>
                </c:pt>
                <c:pt idx="5">
                  <c:v>6.63</c:v>
                </c:pt>
                <c:pt idx="6">
                  <c:v>6.98</c:v>
                </c:pt>
                <c:pt idx="7" formatCode="0.00">
                  <c:v>7</c:v>
                </c:pt>
                <c:pt idx="8">
                  <c:v>6.98</c:v>
                </c:pt>
                <c:pt idx="9">
                  <c:v>6.27</c:v>
                </c:pt>
                <c:pt idx="10">
                  <c:v>5.95</c:v>
                </c:pt>
                <c:pt idx="11">
                  <c:v>6.94</c:v>
                </c:pt>
              </c:numCache>
            </c:numRef>
          </c:val>
          <c:smooth val="0"/>
        </c:ser>
        <c:ser>
          <c:idx val="5"/>
          <c:order val="5"/>
          <c:tx>
            <c:v>Conf 2016</c:v>
          </c:tx>
          <c:val>
            <c:numRef>
              <c:f>'YOY data'!$AH$2:$AH$13</c:f>
              <c:numCache>
                <c:formatCode>General</c:formatCode>
                <c:ptCount val="12"/>
                <c:pt idx="0">
                  <c:v>6.72</c:v>
                </c:pt>
                <c:pt idx="1">
                  <c:v>6.17</c:v>
                </c:pt>
                <c:pt idx="2">
                  <c:v>6.52</c:v>
                </c:pt>
                <c:pt idx="3">
                  <c:v>5.94</c:v>
                </c:pt>
                <c:pt idx="4">
                  <c:v>5.62</c:v>
                </c:pt>
                <c:pt idx="5">
                  <c:v>5.47</c:v>
                </c:pt>
                <c:pt idx="6">
                  <c:v>6.14</c:v>
                </c:pt>
                <c:pt idx="7">
                  <c:v>6.29</c:v>
                </c:pt>
                <c:pt idx="8">
                  <c:v>6.09</c:v>
                </c:pt>
                <c:pt idx="9" formatCode="0.00">
                  <c:v>6</c:v>
                </c:pt>
                <c:pt idx="10">
                  <c:v>5.48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89008"/>
        <c:axId val="214389400"/>
      </c:lineChart>
      <c:catAx>
        <c:axId val="21438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389400"/>
        <c:crosses val="autoZero"/>
        <c:auto val="1"/>
        <c:lblAlgn val="ctr"/>
        <c:lblOffset val="100"/>
        <c:noMultiLvlLbl val="1"/>
      </c:catAx>
      <c:valAx>
        <c:axId val="214389400"/>
        <c:scaling>
          <c:orientation val="minMax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389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26206074815006"/>
          <c:y val="1.8302187733424225E-2"/>
          <c:w val="0.86624406384999542"/>
          <c:h val="0.82439066489996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'All ERTM Data'!$E$1</c:f>
              <c:strCache>
                <c:ptCount val="1"/>
                <c:pt idx="0">
                  <c:v>Increase/decrease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Data'!$E$2:$E$99</c:f>
              <c:numCache>
                <c:formatCode>0%</c:formatCode>
                <c:ptCount val="98"/>
                <c:pt idx="0">
                  <c:v>3.999999999999998E-2</c:v>
                </c:pt>
                <c:pt idx="1">
                  <c:v>0.10000000000000003</c:v>
                </c:pt>
                <c:pt idx="2">
                  <c:v>0.17000000000000004</c:v>
                </c:pt>
                <c:pt idx="3">
                  <c:v>-0.17999999999999997</c:v>
                </c:pt>
                <c:pt idx="4">
                  <c:v>-0.12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-0.06</c:v>
                </c:pt>
                <c:pt idx="8">
                  <c:v>-3.999999999999998E-2</c:v>
                </c:pt>
                <c:pt idx="9">
                  <c:v>0.06</c:v>
                </c:pt>
                <c:pt idx="10">
                  <c:v>0</c:v>
                </c:pt>
                <c:pt idx="11">
                  <c:v>0.25</c:v>
                </c:pt>
                <c:pt idx="12">
                  <c:v>-4.9999999999999989E-2</c:v>
                </c:pt>
                <c:pt idx="13">
                  <c:v>-0.24</c:v>
                </c:pt>
                <c:pt idx="14">
                  <c:v>5.0000000000000044E-2</c:v>
                </c:pt>
                <c:pt idx="15">
                  <c:v>-0.21000000000000002</c:v>
                </c:pt>
                <c:pt idx="16">
                  <c:v>-8.9999999999999969E-2</c:v>
                </c:pt>
                <c:pt idx="17">
                  <c:v>0.16999999999999998</c:v>
                </c:pt>
                <c:pt idx="18">
                  <c:v>-0.16999999999999998</c:v>
                </c:pt>
                <c:pt idx="19">
                  <c:v>-0.13999999999999996</c:v>
                </c:pt>
                <c:pt idx="20">
                  <c:v>-0.13</c:v>
                </c:pt>
                <c:pt idx="21">
                  <c:v>-0.18</c:v>
                </c:pt>
                <c:pt idx="22">
                  <c:v>-3.999999999999998E-2</c:v>
                </c:pt>
                <c:pt idx="23">
                  <c:v>-0.13</c:v>
                </c:pt>
                <c:pt idx="24">
                  <c:v>-0.22000000000000003</c:v>
                </c:pt>
                <c:pt idx="25">
                  <c:v>0.26</c:v>
                </c:pt>
                <c:pt idx="26">
                  <c:v>-0.10999999999999999</c:v>
                </c:pt>
                <c:pt idx="27">
                  <c:v>0.53</c:v>
                </c:pt>
                <c:pt idx="28">
                  <c:v>0.53</c:v>
                </c:pt>
                <c:pt idx="29">
                  <c:v>0.18</c:v>
                </c:pt>
                <c:pt idx="30">
                  <c:v>7.999999999999996E-2</c:v>
                </c:pt>
                <c:pt idx="31">
                  <c:v>-0.13</c:v>
                </c:pt>
                <c:pt idx="32">
                  <c:v>9.9999999999999534E-3</c:v>
                </c:pt>
                <c:pt idx="33">
                  <c:v>-0.16999999999999998</c:v>
                </c:pt>
                <c:pt idx="34">
                  <c:v>-0.26</c:v>
                </c:pt>
                <c:pt idx="35">
                  <c:v>-0.18</c:v>
                </c:pt>
                <c:pt idx="36">
                  <c:v>0.32000000000000006</c:v>
                </c:pt>
                <c:pt idx="37">
                  <c:v>-0.15000000000000002</c:v>
                </c:pt>
                <c:pt idx="38">
                  <c:v>-4.0000000000000036E-2</c:v>
                </c:pt>
                <c:pt idx="39">
                  <c:v>0.06</c:v>
                </c:pt>
                <c:pt idx="40">
                  <c:v>0.14000000000000001</c:v>
                </c:pt>
                <c:pt idx="41">
                  <c:v>0.19</c:v>
                </c:pt>
                <c:pt idx="42">
                  <c:v>0</c:v>
                </c:pt>
                <c:pt idx="43">
                  <c:v>-7.0000000000000007E-2</c:v>
                </c:pt>
                <c:pt idx="44">
                  <c:v>-7.999999999999996E-2</c:v>
                </c:pt>
                <c:pt idx="45">
                  <c:v>0.17</c:v>
                </c:pt>
                <c:pt idx="46">
                  <c:v>0.10999999999999999</c:v>
                </c:pt>
                <c:pt idx="47">
                  <c:v>0</c:v>
                </c:pt>
                <c:pt idx="48">
                  <c:v>0.26</c:v>
                </c:pt>
                <c:pt idx="49">
                  <c:v>0.47</c:v>
                </c:pt>
                <c:pt idx="50">
                  <c:v>0.16999999999999998</c:v>
                </c:pt>
                <c:pt idx="51">
                  <c:v>0.35000000000000003</c:v>
                </c:pt>
                <c:pt idx="52">
                  <c:v>0</c:v>
                </c:pt>
                <c:pt idx="53">
                  <c:v>0.35000000000000003</c:v>
                </c:pt>
                <c:pt idx="54">
                  <c:v>9.9999999999999978E-2</c:v>
                </c:pt>
                <c:pt idx="55">
                  <c:v>-0.21999999999999997</c:v>
                </c:pt>
                <c:pt idx="56">
                  <c:v>-0.18</c:v>
                </c:pt>
                <c:pt idx="57">
                  <c:v>-0.15</c:v>
                </c:pt>
                <c:pt idx="58">
                  <c:v>-0.19999999999999998</c:v>
                </c:pt>
                <c:pt idx="59">
                  <c:v>0</c:v>
                </c:pt>
                <c:pt idx="60">
                  <c:v>-0.21000000000000002</c:v>
                </c:pt>
                <c:pt idx="61">
                  <c:v>-0.37</c:v>
                </c:pt>
                <c:pt idx="62">
                  <c:v>-0.06</c:v>
                </c:pt>
                <c:pt idx="63">
                  <c:v>0.13</c:v>
                </c:pt>
                <c:pt idx="64">
                  <c:v>0.06</c:v>
                </c:pt>
                <c:pt idx="65">
                  <c:v>0.55000000000000004</c:v>
                </c:pt>
                <c:pt idx="66">
                  <c:v>-0.14000000000000007</c:v>
                </c:pt>
                <c:pt idx="67">
                  <c:v>-0.28999999999999998</c:v>
                </c:pt>
                <c:pt idx="68">
                  <c:v>0.10999999999999999</c:v>
                </c:pt>
                <c:pt idx="69">
                  <c:v>-2.0000000000000018E-2</c:v>
                </c:pt>
                <c:pt idx="70">
                  <c:v>-0.14000000000000001</c:v>
                </c:pt>
                <c:pt idx="71">
                  <c:v>-0.37</c:v>
                </c:pt>
                <c:pt idx="72">
                  <c:v>0.29000000000000004</c:v>
                </c:pt>
                <c:pt idx="73">
                  <c:v>0</c:v>
                </c:pt>
                <c:pt idx="74">
                  <c:v>-0.2</c:v>
                </c:pt>
                <c:pt idx="75">
                  <c:v>-0.21999999999999997</c:v>
                </c:pt>
                <c:pt idx="76">
                  <c:v>-0.26</c:v>
                </c:pt>
                <c:pt idx="77">
                  <c:v>-0.18999999999999995</c:v>
                </c:pt>
                <c:pt idx="78">
                  <c:v>-1.0000000000000009E-2</c:v>
                </c:pt>
                <c:pt idx="79">
                  <c:v>3.0000000000000027E-2</c:v>
                </c:pt>
                <c:pt idx="80">
                  <c:v>-1.9999999999999962E-2</c:v>
                </c:pt>
                <c:pt idx="81">
                  <c:v>1.0000000000000009E-2</c:v>
                </c:pt>
                <c:pt idx="82">
                  <c:v>-0.10999999999999999</c:v>
                </c:pt>
                <c:pt idx="83">
                  <c:v>-0.33000000000000007</c:v>
                </c:pt>
                <c:pt idx="84">
                  <c:v>-0.55999999999999994</c:v>
                </c:pt>
                <c:pt idx="85">
                  <c:v>0</c:v>
                </c:pt>
                <c:pt idx="86">
                  <c:v>0.15000000000000002</c:v>
                </c:pt>
                <c:pt idx="87">
                  <c:v>4.9999999999999989E-2</c:v>
                </c:pt>
                <c:pt idx="88">
                  <c:v>-2.0000000000000018E-2</c:v>
                </c:pt>
                <c:pt idx="89">
                  <c:v>-0.22</c:v>
                </c:pt>
                <c:pt idx="90">
                  <c:v>-0.06</c:v>
                </c:pt>
                <c:pt idx="91">
                  <c:v>-0.33999999999999997</c:v>
                </c:pt>
                <c:pt idx="92">
                  <c:v>-9.9999999999999978E-2</c:v>
                </c:pt>
                <c:pt idx="93">
                  <c:v>-0.13</c:v>
                </c:pt>
                <c:pt idx="94">
                  <c:v>-0.10999999999999999</c:v>
                </c:pt>
                <c:pt idx="95">
                  <c:v>-0.21</c:v>
                </c:pt>
                <c:pt idx="96">
                  <c:v>-0.06</c:v>
                </c:pt>
                <c:pt idx="97">
                  <c:v>-0.28000000000000003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758504"/>
        <c:axId val="170758888"/>
      </c:barChart>
      <c:dateAx>
        <c:axId val="1707585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0758888"/>
        <c:crosses val="autoZero"/>
        <c:auto val="1"/>
        <c:lblOffset val="100"/>
        <c:baseTimeUnit val="months"/>
      </c:dateAx>
      <c:valAx>
        <c:axId val="170758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0758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7710975621676"/>
          <c:y val="4.1422939326545158E-2"/>
          <c:w val="0.84903908372506032"/>
          <c:h val="0.79808163979502567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Data'!$N$1</c:f>
              <c:strCache>
                <c:ptCount val="1"/>
                <c:pt idx="0">
                  <c:v>Visitor change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Data'!$N$2:$N$99</c:f>
              <c:numCache>
                <c:formatCode>0.0</c:formatCode>
                <c:ptCount val="98"/>
                <c:pt idx="0">
                  <c:v>6.5</c:v>
                </c:pt>
                <c:pt idx="1">
                  <c:v>0.2</c:v>
                </c:pt>
                <c:pt idx="2">
                  <c:v>5.4</c:v>
                </c:pt>
                <c:pt idx="3">
                  <c:v>-1.4000000000000001</c:v>
                </c:pt>
                <c:pt idx="4">
                  <c:v>-4.8</c:v>
                </c:pt>
                <c:pt idx="5">
                  <c:v>8.4</c:v>
                </c:pt>
                <c:pt idx="6">
                  <c:v>3.9</c:v>
                </c:pt>
                <c:pt idx="7">
                  <c:v>0</c:v>
                </c:pt>
                <c:pt idx="8">
                  <c:v>3.2</c:v>
                </c:pt>
                <c:pt idx="9">
                  <c:v>1.6</c:v>
                </c:pt>
                <c:pt idx="10">
                  <c:v>3</c:v>
                </c:pt>
                <c:pt idx="11">
                  <c:v>8.2000000000000011</c:v>
                </c:pt>
                <c:pt idx="12">
                  <c:v>-4.5999999999999996</c:v>
                </c:pt>
                <c:pt idx="13">
                  <c:v>-11.600000000000001</c:v>
                </c:pt>
                <c:pt idx="14">
                  <c:v>-0.6</c:v>
                </c:pt>
                <c:pt idx="15">
                  <c:v>-5.3</c:v>
                </c:pt>
                <c:pt idx="16">
                  <c:v>-3.6999999999999997</c:v>
                </c:pt>
                <c:pt idx="17">
                  <c:v>2.8000000000000003</c:v>
                </c:pt>
                <c:pt idx="18">
                  <c:v>-2.1999999999999997</c:v>
                </c:pt>
                <c:pt idx="19">
                  <c:v>0</c:v>
                </c:pt>
                <c:pt idx="20">
                  <c:v>-4.1000000000000005</c:v>
                </c:pt>
                <c:pt idx="21">
                  <c:v>-12.6</c:v>
                </c:pt>
                <c:pt idx="22">
                  <c:v>2.6</c:v>
                </c:pt>
                <c:pt idx="23">
                  <c:v>-5.5</c:v>
                </c:pt>
                <c:pt idx="24">
                  <c:v>-9.1</c:v>
                </c:pt>
                <c:pt idx="25">
                  <c:v>13.900000000000002</c:v>
                </c:pt>
                <c:pt idx="26">
                  <c:v>-1.5</c:v>
                </c:pt>
                <c:pt idx="27">
                  <c:v>13.5</c:v>
                </c:pt>
                <c:pt idx="28">
                  <c:v>14.6</c:v>
                </c:pt>
                <c:pt idx="29">
                  <c:v>7.3</c:v>
                </c:pt>
                <c:pt idx="30" formatCode="General">
                  <c:v>-7</c:v>
                </c:pt>
                <c:pt idx="31" formatCode="General">
                  <c:v>-5.4</c:v>
                </c:pt>
                <c:pt idx="32" formatCode="General">
                  <c:v>-2.1</c:v>
                </c:pt>
                <c:pt idx="33" formatCode="General">
                  <c:v>-7.3</c:v>
                </c:pt>
                <c:pt idx="34" formatCode="General">
                  <c:v>-7.9</c:v>
                </c:pt>
                <c:pt idx="35" formatCode="General">
                  <c:v>-6.7</c:v>
                </c:pt>
                <c:pt idx="36" formatCode="General">
                  <c:v>9</c:v>
                </c:pt>
                <c:pt idx="37" formatCode="General">
                  <c:v>-2.8</c:v>
                </c:pt>
                <c:pt idx="38" formatCode="General">
                  <c:v>0</c:v>
                </c:pt>
                <c:pt idx="39" formatCode="General">
                  <c:v>0.1</c:v>
                </c:pt>
                <c:pt idx="40" formatCode="General">
                  <c:v>3.7</c:v>
                </c:pt>
                <c:pt idx="41" formatCode="General">
                  <c:v>4.2</c:v>
                </c:pt>
                <c:pt idx="42" formatCode="General">
                  <c:v>3.1</c:v>
                </c:pt>
                <c:pt idx="43" formatCode="General">
                  <c:v>-1.4</c:v>
                </c:pt>
                <c:pt idx="44" formatCode="General">
                  <c:v>3.2</c:v>
                </c:pt>
                <c:pt idx="45" formatCode="General">
                  <c:v>2.69</c:v>
                </c:pt>
                <c:pt idx="46" formatCode="General">
                  <c:v>9.1999999999999993</c:v>
                </c:pt>
                <c:pt idx="47" formatCode="General">
                  <c:v>6.7</c:v>
                </c:pt>
                <c:pt idx="48" formatCode="General">
                  <c:v>4.8</c:v>
                </c:pt>
                <c:pt idx="49">
                  <c:v>8.8699999999999992</c:v>
                </c:pt>
                <c:pt idx="50">
                  <c:v>7</c:v>
                </c:pt>
                <c:pt idx="51">
                  <c:v>9.69</c:v>
                </c:pt>
                <c:pt idx="52" formatCode="General">
                  <c:v>0.5</c:v>
                </c:pt>
                <c:pt idx="53" formatCode="General">
                  <c:v>4.05</c:v>
                </c:pt>
                <c:pt idx="54" formatCode="General">
                  <c:v>6.54</c:v>
                </c:pt>
                <c:pt idx="55" formatCode="General">
                  <c:v>0</c:v>
                </c:pt>
                <c:pt idx="56">
                  <c:v>-6.54</c:v>
                </c:pt>
                <c:pt idx="57" formatCode="General">
                  <c:v>-1.29</c:v>
                </c:pt>
                <c:pt idx="58" formatCode="0.00">
                  <c:v>-7</c:v>
                </c:pt>
                <c:pt idx="59" formatCode="General">
                  <c:v>8.08</c:v>
                </c:pt>
                <c:pt idx="60" formatCode="General">
                  <c:v>-6.33</c:v>
                </c:pt>
                <c:pt idx="61" formatCode="General">
                  <c:v>-12.42</c:v>
                </c:pt>
                <c:pt idx="62" formatCode="General">
                  <c:v>1.41</c:v>
                </c:pt>
                <c:pt idx="63" formatCode="General">
                  <c:v>3.52</c:v>
                </c:pt>
                <c:pt idx="64" formatCode="General">
                  <c:v>3.06</c:v>
                </c:pt>
                <c:pt idx="65" formatCode="General">
                  <c:v>7.14</c:v>
                </c:pt>
                <c:pt idx="66" formatCode="0.00">
                  <c:v>-2.5</c:v>
                </c:pt>
                <c:pt idx="67" formatCode="0.00">
                  <c:v>-7.5</c:v>
                </c:pt>
                <c:pt idx="68" formatCode="General">
                  <c:v>3.05</c:v>
                </c:pt>
                <c:pt idx="69" formatCode="General">
                  <c:v>-4.66</c:v>
                </c:pt>
                <c:pt idx="70" formatCode="General">
                  <c:v>-1.51</c:v>
                </c:pt>
                <c:pt idx="71" formatCode="General">
                  <c:v>-13.09</c:v>
                </c:pt>
                <c:pt idx="72" formatCode="General">
                  <c:v>12.68</c:v>
                </c:pt>
                <c:pt idx="73" formatCode="General">
                  <c:v>-0.45</c:v>
                </c:pt>
                <c:pt idx="74" formatCode="General">
                  <c:v>-6.76</c:v>
                </c:pt>
                <c:pt idx="75" formatCode="General">
                  <c:v>-5.99</c:v>
                </c:pt>
                <c:pt idx="76" formatCode="General">
                  <c:v>-5.56</c:v>
                </c:pt>
                <c:pt idx="77" formatCode="General">
                  <c:v>-3.89</c:v>
                </c:pt>
                <c:pt idx="78" formatCode="General">
                  <c:v>-3.05</c:v>
                </c:pt>
                <c:pt idx="79" formatCode="General">
                  <c:v>2.5</c:v>
                </c:pt>
                <c:pt idx="80" formatCode="General">
                  <c:v>4.2300000000000004</c:v>
                </c:pt>
                <c:pt idx="81" formatCode="General">
                  <c:v>-2.89</c:v>
                </c:pt>
                <c:pt idx="82" formatCode="General">
                  <c:v>-5.4</c:v>
                </c:pt>
                <c:pt idx="83" formatCode="General">
                  <c:v>-13.5</c:v>
                </c:pt>
                <c:pt idx="84" formatCode="General">
                  <c:v>-18.7</c:v>
                </c:pt>
                <c:pt idx="85" formatCode="General">
                  <c:v>0.1</c:v>
                </c:pt>
                <c:pt idx="86" formatCode="General">
                  <c:v>2.7</c:v>
                </c:pt>
                <c:pt idx="87" formatCode="General">
                  <c:v>-0.2</c:v>
                </c:pt>
                <c:pt idx="88" formatCode="General">
                  <c:v>1.1000000000000001</c:v>
                </c:pt>
                <c:pt idx="89" formatCode="General">
                  <c:v>-7.7</c:v>
                </c:pt>
                <c:pt idx="90" formatCode="General">
                  <c:v>-4.5</c:v>
                </c:pt>
                <c:pt idx="91" formatCode="General">
                  <c:v>-6.4</c:v>
                </c:pt>
                <c:pt idx="92" formatCode="General">
                  <c:v>-0.9</c:v>
                </c:pt>
                <c:pt idx="93" formatCode="General">
                  <c:v>-1.7</c:v>
                </c:pt>
                <c:pt idx="94" formatCode="General">
                  <c:v>-2.6</c:v>
                </c:pt>
                <c:pt idx="95" formatCode="General">
                  <c:v>-4.0999999999999996</c:v>
                </c:pt>
                <c:pt idx="96" formatCode="General">
                  <c:v>1.9</c:v>
                </c:pt>
                <c:pt idx="97" formatCode="General">
                  <c:v>-2.6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5512"/>
        <c:axId val="170824824"/>
      </c:lineChart>
      <c:dateAx>
        <c:axId val="1710055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0824824"/>
        <c:crosses val="autoZero"/>
        <c:auto val="1"/>
        <c:lblOffset val="100"/>
        <c:baseTimeUnit val="months"/>
      </c:dateAx>
      <c:valAx>
        <c:axId val="1708248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005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1067026154805"/>
          <c:y val="2.8633190677084128E-2"/>
          <c:w val="0.87012214426504075"/>
          <c:h val="0.74403001365641674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'All ERTM Data'!$H$1</c:f>
              <c:strCache>
                <c:ptCount val="1"/>
                <c:pt idx="0">
                  <c:v>Turnover decrease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Data'!$H$2:$H$99</c:f>
              <c:numCache>
                <c:formatCode>0%</c:formatCode>
                <c:ptCount val="98"/>
                <c:pt idx="0">
                  <c:v>0.37</c:v>
                </c:pt>
                <c:pt idx="1">
                  <c:v>0.36</c:v>
                </c:pt>
                <c:pt idx="2">
                  <c:v>0.28999999999999998</c:v>
                </c:pt>
                <c:pt idx="3">
                  <c:v>0.38</c:v>
                </c:pt>
                <c:pt idx="4">
                  <c:v>0.39</c:v>
                </c:pt>
                <c:pt idx="5">
                  <c:v>0.26</c:v>
                </c:pt>
                <c:pt idx="6">
                  <c:v>0.37</c:v>
                </c:pt>
                <c:pt idx="7">
                  <c:v>0.4</c:v>
                </c:pt>
                <c:pt idx="8">
                  <c:v>0.26</c:v>
                </c:pt>
                <c:pt idx="9">
                  <c:v>0.33</c:v>
                </c:pt>
                <c:pt idx="10">
                  <c:v>0.35</c:v>
                </c:pt>
                <c:pt idx="11">
                  <c:v>0.23</c:v>
                </c:pt>
                <c:pt idx="12">
                  <c:v>0.39</c:v>
                </c:pt>
                <c:pt idx="13">
                  <c:v>0.5</c:v>
                </c:pt>
                <c:pt idx="14">
                  <c:v>0.41</c:v>
                </c:pt>
                <c:pt idx="15">
                  <c:v>0.42</c:v>
                </c:pt>
                <c:pt idx="16">
                  <c:v>0.32</c:v>
                </c:pt>
                <c:pt idx="17">
                  <c:v>0.26</c:v>
                </c:pt>
                <c:pt idx="18">
                  <c:v>0.47</c:v>
                </c:pt>
                <c:pt idx="19">
                  <c:v>0.44</c:v>
                </c:pt>
                <c:pt idx="20">
                  <c:v>0.44</c:v>
                </c:pt>
                <c:pt idx="21">
                  <c:v>0.35</c:v>
                </c:pt>
                <c:pt idx="22">
                  <c:v>0.37</c:v>
                </c:pt>
                <c:pt idx="23">
                  <c:v>0.48</c:v>
                </c:pt>
                <c:pt idx="24">
                  <c:v>0.54</c:v>
                </c:pt>
                <c:pt idx="25">
                  <c:v>0.24</c:v>
                </c:pt>
                <c:pt idx="26">
                  <c:v>0.49</c:v>
                </c:pt>
                <c:pt idx="27">
                  <c:v>0.13</c:v>
                </c:pt>
                <c:pt idx="28">
                  <c:v>0.12</c:v>
                </c:pt>
                <c:pt idx="29">
                  <c:v>0.22</c:v>
                </c:pt>
                <c:pt idx="30">
                  <c:v>0.36</c:v>
                </c:pt>
                <c:pt idx="31">
                  <c:v>0.37</c:v>
                </c:pt>
                <c:pt idx="32">
                  <c:v>0.33</c:v>
                </c:pt>
                <c:pt idx="33">
                  <c:v>0.39</c:v>
                </c:pt>
                <c:pt idx="34">
                  <c:v>0.54</c:v>
                </c:pt>
                <c:pt idx="35">
                  <c:v>0.47</c:v>
                </c:pt>
                <c:pt idx="36">
                  <c:v>0.26</c:v>
                </c:pt>
                <c:pt idx="37">
                  <c:v>0.43</c:v>
                </c:pt>
                <c:pt idx="38">
                  <c:v>0.37</c:v>
                </c:pt>
                <c:pt idx="39">
                  <c:v>0.33</c:v>
                </c:pt>
                <c:pt idx="40">
                  <c:v>0.18</c:v>
                </c:pt>
                <c:pt idx="41">
                  <c:v>0.31</c:v>
                </c:pt>
                <c:pt idx="42">
                  <c:v>0.42</c:v>
                </c:pt>
                <c:pt idx="43">
                  <c:v>0.4</c:v>
                </c:pt>
                <c:pt idx="44">
                  <c:v>0.34</c:v>
                </c:pt>
                <c:pt idx="45">
                  <c:v>0.28000000000000003</c:v>
                </c:pt>
                <c:pt idx="46">
                  <c:v>0.27</c:v>
                </c:pt>
                <c:pt idx="47">
                  <c:v>0.43</c:v>
                </c:pt>
                <c:pt idx="48">
                  <c:v>0.24</c:v>
                </c:pt>
                <c:pt idx="49">
                  <c:v>0.17</c:v>
                </c:pt>
                <c:pt idx="50">
                  <c:v>0.25</c:v>
                </c:pt>
                <c:pt idx="51">
                  <c:v>0.18</c:v>
                </c:pt>
                <c:pt idx="52">
                  <c:v>0.3</c:v>
                </c:pt>
                <c:pt idx="53">
                  <c:v>0.18</c:v>
                </c:pt>
                <c:pt idx="54">
                  <c:v>0.16</c:v>
                </c:pt>
                <c:pt idx="55">
                  <c:v>0.5</c:v>
                </c:pt>
                <c:pt idx="56">
                  <c:v>0.43</c:v>
                </c:pt>
                <c:pt idx="57">
                  <c:v>0.38</c:v>
                </c:pt>
                <c:pt idx="58">
                  <c:v>0.4</c:v>
                </c:pt>
                <c:pt idx="59">
                  <c:v>0.3</c:v>
                </c:pt>
                <c:pt idx="60">
                  <c:v>0.49</c:v>
                </c:pt>
                <c:pt idx="61">
                  <c:v>0.61</c:v>
                </c:pt>
                <c:pt idx="62">
                  <c:v>0.4</c:v>
                </c:pt>
                <c:pt idx="63">
                  <c:v>0.22</c:v>
                </c:pt>
                <c:pt idx="64">
                  <c:v>0.27</c:v>
                </c:pt>
                <c:pt idx="65">
                  <c:v>0.14000000000000001</c:v>
                </c:pt>
                <c:pt idx="66">
                  <c:v>0.6</c:v>
                </c:pt>
                <c:pt idx="67">
                  <c:v>0.45</c:v>
                </c:pt>
                <c:pt idx="68">
                  <c:v>0.31</c:v>
                </c:pt>
                <c:pt idx="69">
                  <c:v>0.33</c:v>
                </c:pt>
                <c:pt idx="70">
                  <c:v>0.45</c:v>
                </c:pt>
                <c:pt idx="71">
                  <c:v>0.54</c:v>
                </c:pt>
                <c:pt idx="72">
                  <c:v>0.22</c:v>
                </c:pt>
                <c:pt idx="73">
                  <c:v>0.36</c:v>
                </c:pt>
                <c:pt idx="74">
                  <c:v>0.49</c:v>
                </c:pt>
                <c:pt idx="75">
                  <c:v>0.47</c:v>
                </c:pt>
                <c:pt idx="76">
                  <c:v>0.46</c:v>
                </c:pt>
                <c:pt idx="77">
                  <c:v>0.47</c:v>
                </c:pt>
                <c:pt idx="78">
                  <c:v>0.42</c:v>
                </c:pt>
                <c:pt idx="79">
                  <c:v>0.31</c:v>
                </c:pt>
                <c:pt idx="80">
                  <c:v>0.37</c:v>
                </c:pt>
                <c:pt idx="81">
                  <c:v>0.38</c:v>
                </c:pt>
                <c:pt idx="82">
                  <c:v>0.39</c:v>
                </c:pt>
                <c:pt idx="83">
                  <c:v>0.56000000000000005</c:v>
                </c:pt>
                <c:pt idx="84">
                  <c:v>0.69</c:v>
                </c:pt>
                <c:pt idx="85">
                  <c:v>0.4</c:v>
                </c:pt>
                <c:pt idx="86">
                  <c:v>0.27</c:v>
                </c:pt>
                <c:pt idx="87">
                  <c:v>0.3</c:v>
                </c:pt>
                <c:pt idx="88">
                  <c:v>0.26</c:v>
                </c:pt>
                <c:pt idx="89">
                  <c:v>0.42</c:v>
                </c:pt>
                <c:pt idx="90">
                  <c:v>0.37</c:v>
                </c:pt>
                <c:pt idx="91">
                  <c:v>0.52</c:v>
                </c:pt>
                <c:pt idx="92">
                  <c:v>0.41</c:v>
                </c:pt>
                <c:pt idx="93">
                  <c:v>0.47</c:v>
                </c:pt>
                <c:pt idx="94">
                  <c:v>0.4</c:v>
                </c:pt>
                <c:pt idx="95">
                  <c:v>0.34</c:v>
                </c:pt>
                <c:pt idx="96">
                  <c:v>0.42</c:v>
                </c:pt>
                <c:pt idx="97">
                  <c:v>0.51</c:v>
                </c:pt>
              </c:numCache>
            </c:numRef>
          </c:val>
        </c:ser>
        <c:ser>
          <c:idx val="1"/>
          <c:order val="1"/>
          <c:tx>
            <c:strRef>
              <c:f>'All ERTM Data'!$G$1</c:f>
              <c:strCache>
                <c:ptCount val="1"/>
                <c:pt idx="0">
                  <c:v>Turnover same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Data'!$G$2:$G$99</c:f>
              <c:numCache>
                <c:formatCode>0%</c:formatCode>
                <c:ptCount val="98"/>
                <c:pt idx="0">
                  <c:v>0.22</c:v>
                </c:pt>
                <c:pt idx="1">
                  <c:v>0.2</c:v>
                </c:pt>
                <c:pt idx="2">
                  <c:v>0.19</c:v>
                </c:pt>
                <c:pt idx="3">
                  <c:v>0.35</c:v>
                </c:pt>
                <c:pt idx="4">
                  <c:v>0.3</c:v>
                </c:pt>
                <c:pt idx="5">
                  <c:v>0.43</c:v>
                </c:pt>
                <c:pt idx="6">
                  <c:v>0.26</c:v>
                </c:pt>
                <c:pt idx="7">
                  <c:v>0.28999999999999998</c:v>
                </c:pt>
                <c:pt idx="8">
                  <c:v>0.43</c:v>
                </c:pt>
                <c:pt idx="9">
                  <c:v>0.31</c:v>
                </c:pt>
                <c:pt idx="10">
                  <c:v>0.33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0.24</c:v>
                </c:pt>
                <c:pt idx="14">
                  <c:v>0.2</c:v>
                </c:pt>
                <c:pt idx="15">
                  <c:v>0.27</c:v>
                </c:pt>
                <c:pt idx="16">
                  <c:v>0.4</c:v>
                </c:pt>
                <c:pt idx="17">
                  <c:v>0.3</c:v>
                </c:pt>
                <c:pt idx="18">
                  <c:v>0.23</c:v>
                </c:pt>
                <c:pt idx="19">
                  <c:v>0.19</c:v>
                </c:pt>
                <c:pt idx="20">
                  <c:v>0.25</c:v>
                </c:pt>
                <c:pt idx="21">
                  <c:v>0.42</c:v>
                </c:pt>
                <c:pt idx="22">
                  <c:v>0.32</c:v>
                </c:pt>
                <c:pt idx="23">
                  <c:v>0.2</c:v>
                </c:pt>
                <c:pt idx="24">
                  <c:v>0.17</c:v>
                </c:pt>
                <c:pt idx="25">
                  <c:v>0.2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0.33</c:v>
                </c:pt>
                <c:pt idx="30">
                  <c:v>0.26</c:v>
                </c:pt>
                <c:pt idx="31">
                  <c:v>0.31</c:v>
                </c:pt>
                <c:pt idx="32">
                  <c:v>0.28000000000000003</c:v>
                </c:pt>
                <c:pt idx="33">
                  <c:v>0.32</c:v>
                </c:pt>
                <c:pt idx="34">
                  <c:v>0.17</c:v>
                </c:pt>
                <c:pt idx="35">
                  <c:v>0.26</c:v>
                </c:pt>
                <c:pt idx="36">
                  <c:v>0.21</c:v>
                </c:pt>
                <c:pt idx="37">
                  <c:v>0.24</c:v>
                </c:pt>
                <c:pt idx="38">
                  <c:v>0.25</c:v>
                </c:pt>
                <c:pt idx="39">
                  <c:v>0.24</c:v>
                </c:pt>
                <c:pt idx="40">
                  <c:v>0.32</c:v>
                </c:pt>
                <c:pt idx="41">
                  <c:v>0.2</c:v>
                </c:pt>
                <c:pt idx="42">
                  <c:v>0.26</c:v>
                </c:pt>
                <c:pt idx="43">
                  <c:v>0.4</c:v>
                </c:pt>
                <c:pt idx="44">
                  <c:v>0.37</c:v>
                </c:pt>
                <c:pt idx="45">
                  <c:v>0.36</c:v>
                </c:pt>
                <c:pt idx="46">
                  <c:v>0.34</c:v>
                </c:pt>
                <c:pt idx="47">
                  <c:v>0.17</c:v>
                </c:pt>
                <c:pt idx="48">
                  <c:v>0.21</c:v>
                </c:pt>
                <c:pt idx="49">
                  <c:v>0.26</c:v>
                </c:pt>
                <c:pt idx="50">
                  <c:v>0.13</c:v>
                </c:pt>
                <c:pt idx="51">
                  <c:v>0.22</c:v>
                </c:pt>
                <c:pt idx="52">
                  <c:v>0.23</c:v>
                </c:pt>
                <c:pt idx="53">
                  <c:v>0.22</c:v>
                </c:pt>
                <c:pt idx="54">
                  <c:v>0.32</c:v>
                </c:pt>
                <c:pt idx="55">
                  <c:v>0.22</c:v>
                </c:pt>
                <c:pt idx="56">
                  <c:v>0.28999999999999998</c:v>
                </c:pt>
                <c:pt idx="57">
                  <c:v>0.46</c:v>
                </c:pt>
                <c:pt idx="58">
                  <c:v>0.31</c:v>
                </c:pt>
                <c:pt idx="59">
                  <c:v>0.22</c:v>
                </c:pt>
                <c:pt idx="60">
                  <c:v>0.22</c:v>
                </c:pt>
                <c:pt idx="61">
                  <c:v>0.13</c:v>
                </c:pt>
                <c:pt idx="62">
                  <c:v>0.06</c:v>
                </c:pt>
                <c:pt idx="63">
                  <c:v>0.3</c:v>
                </c:pt>
                <c:pt idx="64">
                  <c:v>0.33</c:v>
                </c:pt>
                <c:pt idx="65">
                  <c:v>0.23</c:v>
                </c:pt>
                <c:pt idx="66">
                  <c:v>0.05</c:v>
                </c:pt>
                <c:pt idx="67">
                  <c:v>0.31</c:v>
                </c:pt>
                <c:pt idx="68">
                  <c:v>0.28000000000000003</c:v>
                </c:pt>
                <c:pt idx="69">
                  <c:v>0.32</c:v>
                </c:pt>
                <c:pt idx="70">
                  <c:v>0.22</c:v>
                </c:pt>
                <c:pt idx="71">
                  <c:v>0.31</c:v>
                </c:pt>
                <c:pt idx="72">
                  <c:v>0.25</c:v>
                </c:pt>
                <c:pt idx="73">
                  <c:v>0.28000000000000003</c:v>
                </c:pt>
                <c:pt idx="74">
                  <c:v>0.2</c:v>
                </c:pt>
                <c:pt idx="75">
                  <c:v>0.17</c:v>
                </c:pt>
                <c:pt idx="76">
                  <c:v>0.32</c:v>
                </c:pt>
                <c:pt idx="77">
                  <c:v>0.24</c:v>
                </c:pt>
                <c:pt idx="78">
                  <c:v>0.16</c:v>
                </c:pt>
                <c:pt idx="79">
                  <c:v>0.28000000000000003</c:v>
                </c:pt>
                <c:pt idx="80">
                  <c:v>0.2</c:v>
                </c:pt>
                <c:pt idx="81">
                  <c:v>0.38</c:v>
                </c:pt>
                <c:pt idx="82">
                  <c:v>0.32</c:v>
                </c:pt>
                <c:pt idx="83">
                  <c:v>0.16</c:v>
                </c:pt>
                <c:pt idx="84">
                  <c:v>0.19</c:v>
                </c:pt>
                <c:pt idx="85">
                  <c:v>0.2</c:v>
                </c:pt>
                <c:pt idx="86">
                  <c:v>0.25</c:v>
                </c:pt>
                <c:pt idx="87">
                  <c:v>0.26</c:v>
                </c:pt>
                <c:pt idx="88">
                  <c:v>0.31</c:v>
                </c:pt>
                <c:pt idx="89">
                  <c:v>0.32</c:v>
                </c:pt>
                <c:pt idx="90">
                  <c:v>0.22</c:v>
                </c:pt>
                <c:pt idx="91">
                  <c:v>0.21</c:v>
                </c:pt>
                <c:pt idx="92">
                  <c:v>0.19</c:v>
                </c:pt>
                <c:pt idx="93">
                  <c:v>0.27</c:v>
                </c:pt>
                <c:pt idx="94">
                  <c:v>0.26</c:v>
                </c:pt>
                <c:pt idx="95">
                  <c:v>0.39</c:v>
                </c:pt>
                <c:pt idx="96">
                  <c:v>0.2</c:v>
                </c:pt>
                <c:pt idx="97">
                  <c:v>0.22</c:v>
                </c:pt>
              </c:numCache>
            </c:numRef>
          </c:val>
        </c:ser>
        <c:ser>
          <c:idx val="0"/>
          <c:order val="2"/>
          <c:tx>
            <c:strRef>
              <c:f>'All ERTM Data'!$F$1</c:f>
              <c:strCache>
                <c:ptCount val="1"/>
                <c:pt idx="0">
                  <c:v>Turnover increase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Data'!$F$2:$F$99</c:f>
              <c:numCache>
                <c:formatCode>0%</c:formatCode>
                <c:ptCount val="98"/>
                <c:pt idx="0">
                  <c:v>0.41</c:v>
                </c:pt>
                <c:pt idx="1">
                  <c:v>0.45</c:v>
                </c:pt>
                <c:pt idx="2">
                  <c:v>0.52</c:v>
                </c:pt>
                <c:pt idx="3">
                  <c:v>0.28000000000000003</c:v>
                </c:pt>
                <c:pt idx="4">
                  <c:v>0.3</c:v>
                </c:pt>
                <c:pt idx="5">
                  <c:v>0.3</c:v>
                </c:pt>
                <c:pt idx="6">
                  <c:v>0.37</c:v>
                </c:pt>
                <c:pt idx="7">
                  <c:v>0.31</c:v>
                </c:pt>
                <c:pt idx="8">
                  <c:v>0.32</c:v>
                </c:pt>
                <c:pt idx="9">
                  <c:v>0.36</c:v>
                </c:pt>
                <c:pt idx="10">
                  <c:v>0.31</c:v>
                </c:pt>
                <c:pt idx="11">
                  <c:v>0.48</c:v>
                </c:pt>
                <c:pt idx="12">
                  <c:v>0.33</c:v>
                </c:pt>
                <c:pt idx="13">
                  <c:v>0.26</c:v>
                </c:pt>
                <c:pt idx="14">
                  <c:v>0.39</c:v>
                </c:pt>
                <c:pt idx="15">
                  <c:v>0.32</c:v>
                </c:pt>
                <c:pt idx="16">
                  <c:v>0.28999999999999998</c:v>
                </c:pt>
                <c:pt idx="17">
                  <c:v>0.44</c:v>
                </c:pt>
                <c:pt idx="18">
                  <c:v>0.3</c:v>
                </c:pt>
                <c:pt idx="19">
                  <c:v>0.36</c:v>
                </c:pt>
                <c:pt idx="20">
                  <c:v>0.31</c:v>
                </c:pt>
                <c:pt idx="21">
                  <c:v>0.23</c:v>
                </c:pt>
                <c:pt idx="22">
                  <c:v>0.32</c:v>
                </c:pt>
                <c:pt idx="23">
                  <c:v>0.32</c:v>
                </c:pt>
                <c:pt idx="24">
                  <c:v>0.28000000000000003</c:v>
                </c:pt>
                <c:pt idx="25">
                  <c:v>0.56000000000000005</c:v>
                </c:pt>
                <c:pt idx="26">
                  <c:v>0.3</c:v>
                </c:pt>
                <c:pt idx="27">
                  <c:v>0.65</c:v>
                </c:pt>
                <c:pt idx="28">
                  <c:v>0.67</c:v>
                </c:pt>
                <c:pt idx="29">
                  <c:v>0.45</c:v>
                </c:pt>
                <c:pt idx="30">
                  <c:v>0.39</c:v>
                </c:pt>
                <c:pt idx="31">
                  <c:v>0.33</c:v>
                </c:pt>
                <c:pt idx="32">
                  <c:v>0.39</c:v>
                </c:pt>
                <c:pt idx="33">
                  <c:v>0.28999999999999998</c:v>
                </c:pt>
                <c:pt idx="34">
                  <c:v>0.3</c:v>
                </c:pt>
                <c:pt idx="35">
                  <c:v>0.26</c:v>
                </c:pt>
                <c:pt idx="36">
                  <c:v>0.53</c:v>
                </c:pt>
                <c:pt idx="37">
                  <c:v>0.34</c:v>
                </c:pt>
                <c:pt idx="38">
                  <c:v>0.37</c:v>
                </c:pt>
                <c:pt idx="39">
                  <c:v>0.43</c:v>
                </c:pt>
                <c:pt idx="40">
                  <c:v>0.5</c:v>
                </c:pt>
                <c:pt idx="41">
                  <c:v>0.48</c:v>
                </c:pt>
                <c:pt idx="42">
                  <c:v>0.32</c:v>
                </c:pt>
                <c:pt idx="43">
                  <c:v>0.19</c:v>
                </c:pt>
                <c:pt idx="44">
                  <c:v>0.28999999999999998</c:v>
                </c:pt>
                <c:pt idx="45">
                  <c:v>0.36</c:v>
                </c:pt>
                <c:pt idx="46">
                  <c:v>0.39</c:v>
                </c:pt>
                <c:pt idx="47">
                  <c:v>0.41</c:v>
                </c:pt>
                <c:pt idx="48">
                  <c:v>0.55000000000000004</c:v>
                </c:pt>
                <c:pt idx="49">
                  <c:v>0.57999999999999996</c:v>
                </c:pt>
                <c:pt idx="50">
                  <c:v>0.63</c:v>
                </c:pt>
                <c:pt idx="51">
                  <c:v>0.6</c:v>
                </c:pt>
                <c:pt idx="52">
                  <c:v>0.47</c:v>
                </c:pt>
                <c:pt idx="53">
                  <c:v>0.6</c:v>
                </c:pt>
                <c:pt idx="54">
                  <c:v>0.53</c:v>
                </c:pt>
                <c:pt idx="55">
                  <c:v>0.28000000000000003</c:v>
                </c:pt>
                <c:pt idx="56">
                  <c:v>0.28999999999999998</c:v>
                </c:pt>
                <c:pt idx="57">
                  <c:v>0.15</c:v>
                </c:pt>
                <c:pt idx="58">
                  <c:v>0.28999999999999998</c:v>
                </c:pt>
                <c:pt idx="59">
                  <c:v>0.48</c:v>
                </c:pt>
                <c:pt idx="60">
                  <c:v>0.28999999999999998</c:v>
                </c:pt>
                <c:pt idx="61">
                  <c:v>0.26</c:v>
                </c:pt>
                <c:pt idx="62">
                  <c:v>0.54</c:v>
                </c:pt>
                <c:pt idx="63">
                  <c:v>0.49</c:v>
                </c:pt>
                <c:pt idx="64">
                  <c:v>0.4</c:v>
                </c:pt>
                <c:pt idx="65">
                  <c:v>0.64</c:v>
                </c:pt>
                <c:pt idx="66">
                  <c:v>0.35</c:v>
                </c:pt>
                <c:pt idx="67">
                  <c:v>0.24</c:v>
                </c:pt>
                <c:pt idx="68">
                  <c:v>0.42</c:v>
                </c:pt>
                <c:pt idx="69">
                  <c:v>0.35</c:v>
                </c:pt>
                <c:pt idx="70">
                  <c:v>0.33</c:v>
                </c:pt>
                <c:pt idx="71">
                  <c:v>0.14000000000000001</c:v>
                </c:pt>
                <c:pt idx="72">
                  <c:v>0.53</c:v>
                </c:pt>
                <c:pt idx="73">
                  <c:v>0.37</c:v>
                </c:pt>
                <c:pt idx="74">
                  <c:v>0.31</c:v>
                </c:pt>
                <c:pt idx="75">
                  <c:v>0.36</c:v>
                </c:pt>
                <c:pt idx="76">
                  <c:v>0.22</c:v>
                </c:pt>
                <c:pt idx="77">
                  <c:v>0.28999999999999998</c:v>
                </c:pt>
                <c:pt idx="78">
                  <c:v>0.42</c:v>
                </c:pt>
                <c:pt idx="79">
                  <c:v>0.41</c:v>
                </c:pt>
                <c:pt idx="80">
                  <c:v>0.43</c:v>
                </c:pt>
                <c:pt idx="81">
                  <c:v>0.25</c:v>
                </c:pt>
                <c:pt idx="82">
                  <c:v>0.3</c:v>
                </c:pt>
                <c:pt idx="83">
                  <c:v>0.28000000000000003</c:v>
                </c:pt>
                <c:pt idx="84">
                  <c:v>0.12</c:v>
                </c:pt>
                <c:pt idx="85">
                  <c:v>0.41</c:v>
                </c:pt>
                <c:pt idx="86">
                  <c:v>0.48</c:v>
                </c:pt>
                <c:pt idx="87">
                  <c:v>0.44</c:v>
                </c:pt>
                <c:pt idx="88">
                  <c:v>0.44</c:v>
                </c:pt>
                <c:pt idx="89">
                  <c:v>0.26</c:v>
                </c:pt>
                <c:pt idx="90">
                  <c:v>0.41</c:v>
                </c:pt>
                <c:pt idx="91">
                  <c:v>0.26</c:v>
                </c:pt>
                <c:pt idx="92">
                  <c:v>0.41</c:v>
                </c:pt>
                <c:pt idx="93">
                  <c:v>0.27</c:v>
                </c:pt>
                <c:pt idx="94">
                  <c:v>0.34</c:v>
                </c:pt>
                <c:pt idx="95">
                  <c:v>0.27</c:v>
                </c:pt>
                <c:pt idx="96">
                  <c:v>0.38</c:v>
                </c:pt>
                <c:pt idx="97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505240"/>
        <c:axId val="170505624"/>
      </c:barChart>
      <c:dateAx>
        <c:axId val="1705052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0505624"/>
        <c:crosses val="autoZero"/>
        <c:auto val="1"/>
        <c:lblOffset val="100"/>
        <c:baseTimeUnit val="months"/>
      </c:dateAx>
      <c:valAx>
        <c:axId val="1705056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0505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6488556634701"/>
          <c:y val="2.8633190677084128E-2"/>
          <c:w val="0.85586792896024189"/>
          <c:h val="0.82439066489996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'All ERTM Data'!$I$1</c:f>
              <c:strCache>
                <c:ptCount val="1"/>
                <c:pt idx="0">
                  <c:v>Increase/decrease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6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Data'!$I$2:$I$99</c:f>
              <c:numCache>
                <c:formatCode>0%</c:formatCode>
                <c:ptCount val="98"/>
                <c:pt idx="0">
                  <c:v>3.999999999999998E-2</c:v>
                </c:pt>
                <c:pt idx="1">
                  <c:v>9.0000000000000024E-2</c:v>
                </c:pt>
                <c:pt idx="2">
                  <c:v>0.23000000000000004</c:v>
                </c:pt>
                <c:pt idx="3">
                  <c:v>-9.9999999999999978E-2</c:v>
                </c:pt>
                <c:pt idx="4">
                  <c:v>-9.0000000000000024E-2</c:v>
                </c:pt>
                <c:pt idx="5">
                  <c:v>3.999999999999998E-2</c:v>
                </c:pt>
                <c:pt idx="6">
                  <c:v>0</c:v>
                </c:pt>
                <c:pt idx="7">
                  <c:v>-9.0000000000000024E-2</c:v>
                </c:pt>
                <c:pt idx="8">
                  <c:v>0.06</c:v>
                </c:pt>
                <c:pt idx="9">
                  <c:v>2.9999999999999971E-2</c:v>
                </c:pt>
                <c:pt idx="10">
                  <c:v>-3.999999999999998E-2</c:v>
                </c:pt>
                <c:pt idx="11">
                  <c:v>0.24999999999999997</c:v>
                </c:pt>
                <c:pt idx="12">
                  <c:v>-0.06</c:v>
                </c:pt>
                <c:pt idx="13">
                  <c:v>-0.24</c:v>
                </c:pt>
                <c:pt idx="14">
                  <c:v>-1.9999999999999962E-2</c:v>
                </c:pt>
                <c:pt idx="15">
                  <c:v>-9.9999999999999978E-2</c:v>
                </c:pt>
                <c:pt idx="16">
                  <c:v>-3.0000000000000027E-2</c:v>
                </c:pt>
                <c:pt idx="17">
                  <c:v>0.18</c:v>
                </c:pt>
                <c:pt idx="18">
                  <c:v>-0.16999999999999998</c:v>
                </c:pt>
                <c:pt idx="19">
                  <c:v>-8.0000000000000016E-2</c:v>
                </c:pt>
                <c:pt idx="20">
                  <c:v>-0.13</c:v>
                </c:pt>
                <c:pt idx="21">
                  <c:v>-0.11999999999999997</c:v>
                </c:pt>
                <c:pt idx="22">
                  <c:v>-4.9999999999999989E-2</c:v>
                </c:pt>
                <c:pt idx="23">
                  <c:v>-0.15999999999999998</c:v>
                </c:pt>
                <c:pt idx="24">
                  <c:v>-0.26</c:v>
                </c:pt>
                <c:pt idx="25">
                  <c:v>0.32000000000000006</c:v>
                </c:pt>
                <c:pt idx="26">
                  <c:v>-0.19</c:v>
                </c:pt>
                <c:pt idx="27">
                  <c:v>0.52</c:v>
                </c:pt>
                <c:pt idx="28">
                  <c:v>0.55000000000000004</c:v>
                </c:pt>
                <c:pt idx="29">
                  <c:v>0.23</c:v>
                </c:pt>
                <c:pt idx="30">
                  <c:v>3.0000000000000027E-2</c:v>
                </c:pt>
                <c:pt idx="31">
                  <c:v>-3.999999999999998E-2</c:v>
                </c:pt>
                <c:pt idx="32">
                  <c:v>0.06</c:v>
                </c:pt>
                <c:pt idx="33">
                  <c:v>-0.10000000000000003</c:v>
                </c:pt>
                <c:pt idx="34">
                  <c:v>-0.24000000000000005</c:v>
                </c:pt>
                <c:pt idx="35">
                  <c:v>-0.20999999999999996</c:v>
                </c:pt>
                <c:pt idx="36">
                  <c:v>0.27</c:v>
                </c:pt>
                <c:pt idx="37">
                  <c:v>-8.9999999999999969E-2</c:v>
                </c:pt>
                <c:pt idx="38">
                  <c:v>0</c:v>
                </c:pt>
                <c:pt idx="39">
                  <c:v>9.9999999999999978E-2</c:v>
                </c:pt>
                <c:pt idx="40">
                  <c:v>0.32</c:v>
                </c:pt>
                <c:pt idx="41">
                  <c:v>0.16999999999999998</c:v>
                </c:pt>
                <c:pt idx="42">
                  <c:v>-9.9999999999999978E-2</c:v>
                </c:pt>
                <c:pt idx="43">
                  <c:v>-0.21000000000000002</c:v>
                </c:pt>
                <c:pt idx="44">
                  <c:v>-5.0000000000000044E-2</c:v>
                </c:pt>
                <c:pt idx="45">
                  <c:v>7.999999999999996E-2</c:v>
                </c:pt>
                <c:pt idx="46">
                  <c:v>0.12</c:v>
                </c:pt>
                <c:pt idx="47">
                  <c:v>-2.0000000000000018E-2</c:v>
                </c:pt>
                <c:pt idx="48">
                  <c:v>0.31000000000000005</c:v>
                </c:pt>
                <c:pt idx="49">
                  <c:v>0.40999999999999992</c:v>
                </c:pt>
                <c:pt idx="50">
                  <c:v>0.38</c:v>
                </c:pt>
                <c:pt idx="51">
                  <c:v>0.42</c:v>
                </c:pt>
                <c:pt idx="52">
                  <c:v>0.16999999999999998</c:v>
                </c:pt>
                <c:pt idx="53">
                  <c:v>0.42</c:v>
                </c:pt>
                <c:pt idx="54">
                  <c:v>0.37</c:v>
                </c:pt>
                <c:pt idx="55">
                  <c:v>-0.21999999999999997</c:v>
                </c:pt>
                <c:pt idx="56">
                  <c:v>-0.14000000000000001</c:v>
                </c:pt>
                <c:pt idx="57">
                  <c:v>-0.23</c:v>
                </c:pt>
                <c:pt idx="58">
                  <c:v>-0.11000000000000004</c:v>
                </c:pt>
                <c:pt idx="59">
                  <c:v>0.18</c:v>
                </c:pt>
                <c:pt idx="60">
                  <c:v>-0.2</c:v>
                </c:pt>
                <c:pt idx="61">
                  <c:v>-0.35</c:v>
                </c:pt>
                <c:pt idx="62">
                  <c:v>0.14000000000000001</c:v>
                </c:pt>
                <c:pt idx="63">
                  <c:v>0.27</c:v>
                </c:pt>
                <c:pt idx="64">
                  <c:v>0.13</c:v>
                </c:pt>
                <c:pt idx="65">
                  <c:v>0.5</c:v>
                </c:pt>
                <c:pt idx="66">
                  <c:v>-0.25</c:v>
                </c:pt>
                <c:pt idx="67">
                  <c:v>-0.21000000000000002</c:v>
                </c:pt>
                <c:pt idx="68">
                  <c:v>0.10999999999999999</c:v>
                </c:pt>
                <c:pt idx="69">
                  <c:v>1.9999999999999962E-2</c:v>
                </c:pt>
                <c:pt idx="70">
                  <c:v>-0.12</c:v>
                </c:pt>
                <c:pt idx="71">
                  <c:v>-0.4</c:v>
                </c:pt>
                <c:pt idx="72">
                  <c:v>0.31000000000000005</c:v>
                </c:pt>
                <c:pt idx="73">
                  <c:v>1.0000000000000009E-2</c:v>
                </c:pt>
                <c:pt idx="74">
                  <c:v>-0.18</c:v>
                </c:pt>
                <c:pt idx="75">
                  <c:v>-0.10999999999999999</c:v>
                </c:pt>
                <c:pt idx="76">
                  <c:v>-0.24000000000000002</c:v>
                </c:pt>
                <c:pt idx="77">
                  <c:v>-0.18</c:v>
                </c:pt>
                <c:pt idx="78">
                  <c:v>0</c:v>
                </c:pt>
                <c:pt idx="79">
                  <c:v>9.9999999999999978E-2</c:v>
                </c:pt>
                <c:pt idx="80">
                  <c:v>0.06</c:v>
                </c:pt>
                <c:pt idx="81">
                  <c:v>-0.13</c:v>
                </c:pt>
                <c:pt idx="82">
                  <c:v>-9.0000000000000024E-2</c:v>
                </c:pt>
                <c:pt idx="83">
                  <c:v>-0.28000000000000003</c:v>
                </c:pt>
                <c:pt idx="84">
                  <c:v>-0.56999999999999995</c:v>
                </c:pt>
                <c:pt idx="85">
                  <c:v>9.9999999999999534E-3</c:v>
                </c:pt>
                <c:pt idx="86">
                  <c:v>0.20999999999999996</c:v>
                </c:pt>
                <c:pt idx="87">
                  <c:v>0.14000000000000001</c:v>
                </c:pt>
                <c:pt idx="88">
                  <c:v>0.18</c:v>
                </c:pt>
                <c:pt idx="89">
                  <c:v>-0.15999999999999998</c:v>
                </c:pt>
                <c:pt idx="90">
                  <c:v>3.999999999999998E-2</c:v>
                </c:pt>
                <c:pt idx="91">
                  <c:v>-0.26</c:v>
                </c:pt>
                <c:pt idx="92">
                  <c:v>0</c:v>
                </c:pt>
                <c:pt idx="93">
                  <c:v>-0.19999999999999996</c:v>
                </c:pt>
                <c:pt idx="94">
                  <c:v>-0.06</c:v>
                </c:pt>
                <c:pt idx="95">
                  <c:v>-7.0000000000000007E-2</c:v>
                </c:pt>
                <c:pt idx="96">
                  <c:v>-3.999999999999998E-2</c:v>
                </c:pt>
                <c:pt idx="97">
                  <c:v>-0.22999999999999998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523040"/>
        <c:axId val="169523432"/>
      </c:barChart>
      <c:dateAx>
        <c:axId val="1695230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69523432"/>
        <c:crosses val="autoZero"/>
        <c:auto val="1"/>
        <c:lblOffset val="100"/>
        <c:baseTimeUnit val="months"/>
      </c:dateAx>
      <c:valAx>
        <c:axId val="169523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523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944260256942"/>
          <c:y val="2.8633190677084128E-2"/>
          <c:w val="0.86354339342450614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Data'!$O$1</c:f>
              <c:strCache>
                <c:ptCount val="1"/>
                <c:pt idx="0">
                  <c:v>Turnover change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Data'!$O$2:$O$99</c:f>
              <c:numCache>
                <c:formatCode>0.0</c:formatCode>
                <c:ptCount val="98"/>
                <c:pt idx="0">
                  <c:v>4.8</c:v>
                </c:pt>
                <c:pt idx="1">
                  <c:v>1.2</c:v>
                </c:pt>
                <c:pt idx="2">
                  <c:v>6.8000000000000007</c:v>
                </c:pt>
                <c:pt idx="3">
                  <c:v>-1.0999999999999999</c:v>
                </c:pt>
                <c:pt idx="4">
                  <c:v>-1.2</c:v>
                </c:pt>
                <c:pt idx="5">
                  <c:v>5.0999999999999996</c:v>
                </c:pt>
                <c:pt idx="6">
                  <c:v>3.4000000000000004</c:v>
                </c:pt>
                <c:pt idx="7">
                  <c:v>-2.6</c:v>
                </c:pt>
                <c:pt idx="8">
                  <c:v>3</c:v>
                </c:pt>
                <c:pt idx="9">
                  <c:v>3</c:v>
                </c:pt>
                <c:pt idx="10">
                  <c:v>-3.8</c:v>
                </c:pt>
                <c:pt idx="11">
                  <c:v>7.1999999999999993</c:v>
                </c:pt>
                <c:pt idx="12">
                  <c:v>-4.8</c:v>
                </c:pt>
                <c:pt idx="13">
                  <c:v>-12.2</c:v>
                </c:pt>
                <c:pt idx="14">
                  <c:v>-3.1</c:v>
                </c:pt>
                <c:pt idx="15">
                  <c:v>-3.4000000000000004</c:v>
                </c:pt>
                <c:pt idx="16">
                  <c:v>-3</c:v>
                </c:pt>
                <c:pt idx="17">
                  <c:v>0.2</c:v>
                </c:pt>
                <c:pt idx="18">
                  <c:v>-6.3</c:v>
                </c:pt>
                <c:pt idx="19">
                  <c:v>0</c:v>
                </c:pt>
                <c:pt idx="20">
                  <c:v>-6.7</c:v>
                </c:pt>
                <c:pt idx="21">
                  <c:v>-13.5</c:v>
                </c:pt>
                <c:pt idx="22">
                  <c:v>-3.9</c:v>
                </c:pt>
                <c:pt idx="23">
                  <c:v>-8</c:v>
                </c:pt>
                <c:pt idx="24">
                  <c:v>-9.3000000000000007</c:v>
                </c:pt>
                <c:pt idx="25">
                  <c:v>13.200000000000001</c:v>
                </c:pt>
                <c:pt idx="26">
                  <c:v>-1</c:v>
                </c:pt>
                <c:pt idx="27">
                  <c:v>11.200000000000001</c:v>
                </c:pt>
                <c:pt idx="28">
                  <c:v>15.2</c:v>
                </c:pt>
                <c:pt idx="29">
                  <c:v>7.8</c:v>
                </c:pt>
                <c:pt idx="30" formatCode="General">
                  <c:v>-4.2</c:v>
                </c:pt>
                <c:pt idx="31" formatCode="General">
                  <c:v>-0.3</c:v>
                </c:pt>
                <c:pt idx="32" formatCode="General">
                  <c:v>-0.1</c:v>
                </c:pt>
                <c:pt idx="33" formatCode="General">
                  <c:v>-7.7</c:v>
                </c:pt>
                <c:pt idx="34" formatCode="General">
                  <c:v>-10.4</c:v>
                </c:pt>
                <c:pt idx="35" formatCode="General">
                  <c:v>-5.3</c:v>
                </c:pt>
                <c:pt idx="36" formatCode="General">
                  <c:v>7.6</c:v>
                </c:pt>
                <c:pt idx="37" formatCode="General">
                  <c:v>-1.6</c:v>
                </c:pt>
                <c:pt idx="38" formatCode="General">
                  <c:v>0</c:v>
                </c:pt>
                <c:pt idx="39" formatCode="General">
                  <c:v>0.1</c:v>
                </c:pt>
                <c:pt idx="40" formatCode="General">
                  <c:v>5.4</c:v>
                </c:pt>
                <c:pt idx="41" formatCode="General">
                  <c:v>3.9</c:v>
                </c:pt>
                <c:pt idx="42" formatCode="General">
                  <c:v>-0.1</c:v>
                </c:pt>
                <c:pt idx="43" formatCode="General">
                  <c:v>-3.1</c:v>
                </c:pt>
                <c:pt idx="44" formatCode="General">
                  <c:v>5.0999999999999996</c:v>
                </c:pt>
                <c:pt idx="45" formatCode="General">
                  <c:v>0</c:v>
                </c:pt>
                <c:pt idx="46" formatCode="General">
                  <c:v>8.3000000000000007</c:v>
                </c:pt>
                <c:pt idx="47" formatCode="General">
                  <c:v>2.4</c:v>
                </c:pt>
                <c:pt idx="48" formatCode="General">
                  <c:v>5.7</c:v>
                </c:pt>
                <c:pt idx="49">
                  <c:v>9.67</c:v>
                </c:pt>
                <c:pt idx="50">
                  <c:v>8.33</c:v>
                </c:pt>
                <c:pt idx="51">
                  <c:v>9.41</c:v>
                </c:pt>
                <c:pt idx="52" formatCode="General">
                  <c:v>1.52</c:v>
                </c:pt>
                <c:pt idx="53" formatCode="General">
                  <c:v>7.11</c:v>
                </c:pt>
                <c:pt idx="54" formatCode="General">
                  <c:v>6.82</c:v>
                </c:pt>
                <c:pt idx="55" formatCode="General">
                  <c:v>0.45</c:v>
                </c:pt>
                <c:pt idx="56">
                  <c:v>-4.33</c:v>
                </c:pt>
                <c:pt idx="57" formatCode="General">
                  <c:v>0</c:v>
                </c:pt>
                <c:pt idx="58" formatCode="General">
                  <c:v>-10.56</c:v>
                </c:pt>
                <c:pt idx="59" formatCode="General">
                  <c:v>9.6199999999999992</c:v>
                </c:pt>
                <c:pt idx="60" formatCode="0.00">
                  <c:v>-7.5</c:v>
                </c:pt>
                <c:pt idx="61" formatCode="General">
                  <c:v>-10.81</c:v>
                </c:pt>
                <c:pt idx="62" formatCode="General">
                  <c:v>4.03</c:v>
                </c:pt>
                <c:pt idx="63" formatCode="0.00">
                  <c:v>2.6</c:v>
                </c:pt>
                <c:pt idx="64" formatCode="General">
                  <c:v>2.37</c:v>
                </c:pt>
                <c:pt idx="65" formatCode="General">
                  <c:v>8.33</c:v>
                </c:pt>
                <c:pt idx="66" formatCode="0.00">
                  <c:v>-2.5</c:v>
                </c:pt>
                <c:pt idx="67" formatCode="General">
                  <c:v>-3.75</c:v>
                </c:pt>
                <c:pt idx="68" formatCode="General">
                  <c:v>1.6</c:v>
                </c:pt>
                <c:pt idx="69" formatCode="General">
                  <c:v>-2.5</c:v>
                </c:pt>
                <c:pt idx="70" formatCode="General">
                  <c:v>-5.24</c:v>
                </c:pt>
                <c:pt idx="71" formatCode="General">
                  <c:v>-13.89</c:v>
                </c:pt>
                <c:pt idx="72" formatCode="General">
                  <c:v>14.09</c:v>
                </c:pt>
                <c:pt idx="73" formatCode="General">
                  <c:v>1.1299999999999999</c:v>
                </c:pt>
                <c:pt idx="74" formatCode="General">
                  <c:v>-4.13</c:v>
                </c:pt>
                <c:pt idx="75" formatCode="General">
                  <c:v>-4.53</c:v>
                </c:pt>
                <c:pt idx="76" formatCode="0.00">
                  <c:v>-5</c:v>
                </c:pt>
                <c:pt idx="77" formatCode="General">
                  <c:v>-4.0599999999999996</c:v>
                </c:pt>
                <c:pt idx="78" formatCode="General">
                  <c:v>-2.56</c:v>
                </c:pt>
                <c:pt idx="79" formatCode="General">
                  <c:v>2.33</c:v>
                </c:pt>
                <c:pt idx="80" formatCode="General">
                  <c:v>3.71</c:v>
                </c:pt>
                <c:pt idx="81" formatCode="General">
                  <c:v>0.71</c:v>
                </c:pt>
                <c:pt idx="82" formatCode="General">
                  <c:v>-3.21</c:v>
                </c:pt>
                <c:pt idx="83" formatCode="General">
                  <c:v>-10.4</c:v>
                </c:pt>
                <c:pt idx="84" formatCode="General">
                  <c:v>-19.899999999999999</c:v>
                </c:pt>
                <c:pt idx="85" formatCode="General">
                  <c:v>-0.11</c:v>
                </c:pt>
                <c:pt idx="86" formatCode="General">
                  <c:v>4.8</c:v>
                </c:pt>
                <c:pt idx="87" formatCode="General">
                  <c:v>0.5</c:v>
                </c:pt>
                <c:pt idx="88" formatCode="General">
                  <c:v>2.6</c:v>
                </c:pt>
                <c:pt idx="89" formatCode="General">
                  <c:v>-8.6999999999999993</c:v>
                </c:pt>
                <c:pt idx="90" formatCode="General">
                  <c:v>-3.2</c:v>
                </c:pt>
                <c:pt idx="91" formatCode="General">
                  <c:v>-9.6</c:v>
                </c:pt>
                <c:pt idx="92" formatCode="General">
                  <c:v>0.5</c:v>
                </c:pt>
                <c:pt idx="93" formatCode="General">
                  <c:v>-1.1000000000000001</c:v>
                </c:pt>
                <c:pt idx="94" formatCode="General">
                  <c:v>-2.1</c:v>
                </c:pt>
                <c:pt idx="95" formatCode="General">
                  <c:v>0.6</c:v>
                </c:pt>
                <c:pt idx="96" formatCode="General">
                  <c:v>0.4</c:v>
                </c:pt>
                <c:pt idx="97" formatCode="General">
                  <c:v>-1.5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51888"/>
        <c:axId val="171352280"/>
      </c:lineChart>
      <c:dateAx>
        <c:axId val="1713518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352280"/>
        <c:crosses val="autoZero"/>
        <c:auto val="1"/>
        <c:lblOffset val="100"/>
        <c:baseTimeUnit val="months"/>
      </c:dateAx>
      <c:valAx>
        <c:axId val="1713522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351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1067026154805"/>
          <c:y val="2.8633190677084128E-2"/>
          <c:w val="0.87012214426504075"/>
          <c:h val="0.74403001365641674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'All ERTM Data'!$L$1</c:f>
              <c:strCache>
                <c:ptCount val="1"/>
                <c:pt idx="0">
                  <c:v>Profitability decrease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'All ERTM Data'!$A$2:$A$70</c:f>
              <c:numCache>
                <c:formatCode>mmm\-yy</c:formatCode>
                <c:ptCount val="6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</c:numCache>
            </c:numRef>
          </c:cat>
          <c:val>
            <c:numRef>
              <c:f>'All ERTM Data'!$L$2:$L$70</c:f>
              <c:numCache>
                <c:formatCode>0%</c:formatCode>
                <c:ptCount val="69"/>
                <c:pt idx="0">
                  <c:v>0.49</c:v>
                </c:pt>
                <c:pt idx="1">
                  <c:v>0.4</c:v>
                </c:pt>
                <c:pt idx="2">
                  <c:v>0.34</c:v>
                </c:pt>
                <c:pt idx="3">
                  <c:v>0.46</c:v>
                </c:pt>
                <c:pt idx="4">
                  <c:v>0.43</c:v>
                </c:pt>
                <c:pt idx="5">
                  <c:v>0.49</c:v>
                </c:pt>
                <c:pt idx="6">
                  <c:v>0.35</c:v>
                </c:pt>
                <c:pt idx="7">
                  <c:v>0.46</c:v>
                </c:pt>
                <c:pt idx="8">
                  <c:v>0.4</c:v>
                </c:pt>
                <c:pt idx="9">
                  <c:v>0.4</c:v>
                </c:pt>
                <c:pt idx="10">
                  <c:v>0.47</c:v>
                </c:pt>
                <c:pt idx="11">
                  <c:v>0.32</c:v>
                </c:pt>
                <c:pt idx="12">
                  <c:v>0.41</c:v>
                </c:pt>
                <c:pt idx="13">
                  <c:v>0.59</c:v>
                </c:pt>
                <c:pt idx="14">
                  <c:v>0.51</c:v>
                </c:pt>
                <c:pt idx="15">
                  <c:v>0.5</c:v>
                </c:pt>
                <c:pt idx="16">
                  <c:v>0.45</c:v>
                </c:pt>
                <c:pt idx="17">
                  <c:v>0.37</c:v>
                </c:pt>
                <c:pt idx="18">
                  <c:v>0.44</c:v>
                </c:pt>
                <c:pt idx="19">
                  <c:v>0.54</c:v>
                </c:pt>
                <c:pt idx="20">
                  <c:v>0.42</c:v>
                </c:pt>
                <c:pt idx="21">
                  <c:v>0.39</c:v>
                </c:pt>
                <c:pt idx="22">
                  <c:v>0.51</c:v>
                </c:pt>
                <c:pt idx="23">
                  <c:v>0.53</c:v>
                </c:pt>
                <c:pt idx="24">
                  <c:v>0.56000000000000005</c:v>
                </c:pt>
                <c:pt idx="25">
                  <c:v>0.33</c:v>
                </c:pt>
                <c:pt idx="26">
                  <c:v>0.38</c:v>
                </c:pt>
                <c:pt idx="27">
                  <c:v>0.18</c:v>
                </c:pt>
                <c:pt idx="28">
                  <c:v>0.15</c:v>
                </c:pt>
                <c:pt idx="29">
                  <c:v>0.23</c:v>
                </c:pt>
                <c:pt idx="30">
                  <c:v>0.31</c:v>
                </c:pt>
                <c:pt idx="31">
                  <c:v>0.38</c:v>
                </c:pt>
                <c:pt idx="32">
                  <c:v>0.34</c:v>
                </c:pt>
                <c:pt idx="33">
                  <c:v>0.45</c:v>
                </c:pt>
                <c:pt idx="34">
                  <c:v>0.46</c:v>
                </c:pt>
                <c:pt idx="35">
                  <c:v>0.39</c:v>
                </c:pt>
                <c:pt idx="36">
                  <c:v>0.35</c:v>
                </c:pt>
                <c:pt idx="37">
                  <c:v>0.43</c:v>
                </c:pt>
                <c:pt idx="38">
                  <c:v>0.31</c:v>
                </c:pt>
                <c:pt idx="39">
                  <c:v>0.37</c:v>
                </c:pt>
                <c:pt idx="40">
                  <c:v>0.3</c:v>
                </c:pt>
                <c:pt idx="41">
                  <c:v>0.32</c:v>
                </c:pt>
                <c:pt idx="42">
                  <c:v>0.3</c:v>
                </c:pt>
                <c:pt idx="43">
                  <c:v>0.39</c:v>
                </c:pt>
                <c:pt idx="44">
                  <c:v>0.28000000000000003</c:v>
                </c:pt>
                <c:pt idx="45">
                  <c:v>0.17</c:v>
                </c:pt>
                <c:pt idx="46">
                  <c:v>0.33</c:v>
                </c:pt>
                <c:pt idx="47">
                  <c:v>0.39</c:v>
                </c:pt>
                <c:pt idx="48">
                  <c:v>0.28000000000000003</c:v>
                </c:pt>
                <c:pt idx="49">
                  <c:v>0.21</c:v>
                </c:pt>
                <c:pt idx="50">
                  <c:v>0.32</c:v>
                </c:pt>
                <c:pt idx="51">
                  <c:v>0.22</c:v>
                </c:pt>
                <c:pt idx="52">
                  <c:v>0.23</c:v>
                </c:pt>
                <c:pt idx="53">
                  <c:v>0.22</c:v>
                </c:pt>
                <c:pt idx="54">
                  <c:v>0.12</c:v>
                </c:pt>
                <c:pt idx="55">
                  <c:v>0.5</c:v>
                </c:pt>
                <c:pt idx="56">
                  <c:v>0.41</c:v>
                </c:pt>
                <c:pt idx="57">
                  <c:v>0.31</c:v>
                </c:pt>
                <c:pt idx="58">
                  <c:v>0.41</c:v>
                </c:pt>
                <c:pt idx="59">
                  <c:v>0.41</c:v>
                </c:pt>
                <c:pt idx="60">
                  <c:v>0.35</c:v>
                </c:pt>
                <c:pt idx="61">
                  <c:v>0.62</c:v>
                </c:pt>
                <c:pt idx="62">
                  <c:v>0.32</c:v>
                </c:pt>
                <c:pt idx="63">
                  <c:v>0.12</c:v>
                </c:pt>
                <c:pt idx="64">
                  <c:v>0.23</c:v>
                </c:pt>
                <c:pt idx="65">
                  <c:v>0.05</c:v>
                </c:pt>
                <c:pt idx="66">
                  <c:v>0.5</c:v>
                </c:pt>
                <c:pt idx="67">
                  <c:v>0.45</c:v>
                </c:pt>
                <c:pt idx="68">
                  <c:v>0.33</c:v>
                </c:pt>
              </c:numCache>
            </c:numRef>
          </c:val>
        </c:ser>
        <c:ser>
          <c:idx val="1"/>
          <c:order val="1"/>
          <c:tx>
            <c:strRef>
              <c:f>'All ERTM Data'!$K$1</c:f>
              <c:strCache>
                <c:ptCount val="1"/>
                <c:pt idx="0">
                  <c:v>Profitability same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'All ERTM Data'!$A$2:$A$70</c:f>
              <c:numCache>
                <c:formatCode>mmm\-yy</c:formatCode>
                <c:ptCount val="6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</c:numCache>
            </c:numRef>
          </c:cat>
          <c:val>
            <c:numRef>
              <c:f>'All ERTM Data'!$K$2:$K$70</c:f>
              <c:numCache>
                <c:formatCode>0%</c:formatCode>
                <c:ptCount val="69"/>
                <c:pt idx="0">
                  <c:v>0.21</c:v>
                </c:pt>
                <c:pt idx="1">
                  <c:v>0.2</c:v>
                </c:pt>
                <c:pt idx="2">
                  <c:v>0.34</c:v>
                </c:pt>
                <c:pt idx="3">
                  <c:v>0.34</c:v>
                </c:pt>
                <c:pt idx="4">
                  <c:v>0.26</c:v>
                </c:pt>
                <c:pt idx="5">
                  <c:v>0.32</c:v>
                </c:pt>
                <c:pt idx="6">
                  <c:v>0.42</c:v>
                </c:pt>
                <c:pt idx="7">
                  <c:v>0.28999999999999998</c:v>
                </c:pt>
                <c:pt idx="8">
                  <c:v>0.47</c:v>
                </c:pt>
                <c:pt idx="9">
                  <c:v>0.31</c:v>
                </c:pt>
                <c:pt idx="10">
                  <c:v>0.38</c:v>
                </c:pt>
                <c:pt idx="11">
                  <c:v>0.3</c:v>
                </c:pt>
                <c:pt idx="12">
                  <c:v>0.32</c:v>
                </c:pt>
                <c:pt idx="13">
                  <c:v>0.22</c:v>
                </c:pt>
                <c:pt idx="14">
                  <c:v>0.17</c:v>
                </c:pt>
                <c:pt idx="15">
                  <c:v>0.25</c:v>
                </c:pt>
                <c:pt idx="16">
                  <c:v>0.28000000000000003</c:v>
                </c:pt>
                <c:pt idx="17">
                  <c:v>0.28999999999999998</c:v>
                </c:pt>
                <c:pt idx="18">
                  <c:v>0.24</c:v>
                </c:pt>
                <c:pt idx="19">
                  <c:v>0.17</c:v>
                </c:pt>
                <c:pt idx="20">
                  <c:v>0.28999999999999998</c:v>
                </c:pt>
                <c:pt idx="21">
                  <c:v>0.4</c:v>
                </c:pt>
                <c:pt idx="22">
                  <c:v>0.32</c:v>
                </c:pt>
                <c:pt idx="23">
                  <c:v>0.28999999999999998</c:v>
                </c:pt>
                <c:pt idx="24">
                  <c:v>0.22</c:v>
                </c:pt>
                <c:pt idx="25">
                  <c:v>0.27</c:v>
                </c:pt>
                <c:pt idx="26">
                  <c:v>0.34</c:v>
                </c:pt>
                <c:pt idx="27">
                  <c:v>0.35</c:v>
                </c:pt>
                <c:pt idx="28">
                  <c:v>0.2</c:v>
                </c:pt>
                <c:pt idx="29">
                  <c:v>0.41</c:v>
                </c:pt>
                <c:pt idx="30">
                  <c:v>0.37</c:v>
                </c:pt>
                <c:pt idx="31">
                  <c:v>0.3</c:v>
                </c:pt>
                <c:pt idx="32">
                  <c:v>0.4</c:v>
                </c:pt>
                <c:pt idx="33">
                  <c:v>0.32</c:v>
                </c:pt>
                <c:pt idx="34">
                  <c:v>0.31</c:v>
                </c:pt>
                <c:pt idx="35">
                  <c:v>0.4</c:v>
                </c:pt>
                <c:pt idx="36">
                  <c:v>0.31</c:v>
                </c:pt>
                <c:pt idx="37">
                  <c:v>0.36</c:v>
                </c:pt>
                <c:pt idx="38">
                  <c:v>0.47</c:v>
                </c:pt>
                <c:pt idx="39">
                  <c:v>0.31</c:v>
                </c:pt>
                <c:pt idx="40">
                  <c:v>0.35</c:v>
                </c:pt>
                <c:pt idx="41">
                  <c:v>0.32</c:v>
                </c:pt>
                <c:pt idx="42">
                  <c:v>0.38</c:v>
                </c:pt>
                <c:pt idx="43">
                  <c:v>0.41</c:v>
                </c:pt>
                <c:pt idx="44">
                  <c:v>0.5</c:v>
                </c:pt>
                <c:pt idx="45">
                  <c:v>0.54</c:v>
                </c:pt>
                <c:pt idx="46">
                  <c:v>0.4</c:v>
                </c:pt>
                <c:pt idx="47">
                  <c:v>0.26</c:v>
                </c:pt>
                <c:pt idx="48">
                  <c:v>0.35</c:v>
                </c:pt>
                <c:pt idx="49">
                  <c:v>0.39</c:v>
                </c:pt>
                <c:pt idx="50">
                  <c:v>0.32</c:v>
                </c:pt>
                <c:pt idx="51">
                  <c:v>0.31</c:v>
                </c:pt>
                <c:pt idx="52">
                  <c:v>0.3</c:v>
                </c:pt>
                <c:pt idx="53">
                  <c:v>0.31</c:v>
                </c:pt>
                <c:pt idx="54">
                  <c:v>0.35</c:v>
                </c:pt>
                <c:pt idx="55">
                  <c:v>0.28000000000000003</c:v>
                </c:pt>
                <c:pt idx="56">
                  <c:v>0.3</c:v>
                </c:pt>
                <c:pt idx="57">
                  <c:v>0.62</c:v>
                </c:pt>
                <c:pt idx="58">
                  <c:v>0.41</c:v>
                </c:pt>
                <c:pt idx="59">
                  <c:v>0.14000000000000001</c:v>
                </c:pt>
                <c:pt idx="60">
                  <c:v>0.3</c:v>
                </c:pt>
                <c:pt idx="61">
                  <c:v>0.24</c:v>
                </c:pt>
                <c:pt idx="62">
                  <c:v>0.24</c:v>
                </c:pt>
                <c:pt idx="63">
                  <c:v>0.5</c:v>
                </c:pt>
                <c:pt idx="64">
                  <c:v>0.47</c:v>
                </c:pt>
                <c:pt idx="65">
                  <c:v>0.38</c:v>
                </c:pt>
                <c:pt idx="66">
                  <c:v>0.22</c:v>
                </c:pt>
                <c:pt idx="67">
                  <c:v>0.34</c:v>
                </c:pt>
                <c:pt idx="68">
                  <c:v>0.32</c:v>
                </c:pt>
              </c:numCache>
            </c:numRef>
          </c:val>
        </c:ser>
        <c:ser>
          <c:idx val="0"/>
          <c:order val="2"/>
          <c:tx>
            <c:strRef>
              <c:f>'All ERTM Data'!$J$1</c:f>
              <c:strCache>
                <c:ptCount val="1"/>
                <c:pt idx="0">
                  <c:v>Profitability increase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'All ERTM Data'!$A$2:$A$70</c:f>
              <c:numCache>
                <c:formatCode>mmm\-yy</c:formatCode>
                <c:ptCount val="6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</c:numCache>
            </c:numRef>
          </c:cat>
          <c:val>
            <c:numRef>
              <c:f>'All ERTM Data'!$J$2:$J$70</c:f>
              <c:numCache>
                <c:formatCode>0%</c:formatCode>
                <c:ptCount val="69"/>
                <c:pt idx="0">
                  <c:v>0.3</c:v>
                </c:pt>
                <c:pt idx="1">
                  <c:v>0.4</c:v>
                </c:pt>
                <c:pt idx="2">
                  <c:v>0.32</c:v>
                </c:pt>
                <c:pt idx="3">
                  <c:v>0.21</c:v>
                </c:pt>
                <c:pt idx="4">
                  <c:v>0.3</c:v>
                </c:pt>
                <c:pt idx="5">
                  <c:v>0.19</c:v>
                </c:pt>
                <c:pt idx="6">
                  <c:v>0.23</c:v>
                </c:pt>
                <c:pt idx="7">
                  <c:v>0.25</c:v>
                </c:pt>
                <c:pt idx="8">
                  <c:v>0.14000000000000001</c:v>
                </c:pt>
                <c:pt idx="9">
                  <c:v>0.28999999999999998</c:v>
                </c:pt>
                <c:pt idx="10">
                  <c:v>0.16</c:v>
                </c:pt>
                <c:pt idx="11">
                  <c:v>0.38</c:v>
                </c:pt>
                <c:pt idx="12">
                  <c:v>0.27</c:v>
                </c:pt>
                <c:pt idx="13">
                  <c:v>0.19</c:v>
                </c:pt>
                <c:pt idx="14">
                  <c:v>0.32</c:v>
                </c:pt>
                <c:pt idx="15">
                  <c:v>0.25</c:v>
                </c:pt>
                <c:pt idx="16">
                  <c:v>0.27</c:v>
                </c:pt>
                <c:pt idx="17">
                  <c:v>0.33</c:v>
                </c:pt>
                <c:pt idx="18">
                  <c:v>0.32</c:v>
                </c:pt>
                <c:pt idx="19">
                  <c:v>0.28999999999999998</c:v>
                </c:pt>
                <c:pt idx="20">
                  <c:v>0.28999999999999998</c:v>
                </c:pt>
                <c:pt idx="21">
                  <c:v>0.2</c:v>
                </c:pt>
                <c:pt idx="22">
                  <c:v>0.17</c:v>
                </c:pt>
                <c:pt idx="23">
                  <c:v>0.18</c:v>
                </c:pt>
                <c:pt idx="24">
                  <c:v>0.22</c:v>
                </c:pt>
                <c:pt idx="25">
                  <c:v>0.39</c:v>
                </c:pt>
                <c:pt idx="26">
                  <c:v>0.28000000000000003</c:v>
                </c:pt>
                <c:pt idx="27">
                  <c:v>0.47</c:v>
                </c:pt>
                <c:pt idx="28">
                  <c:v>0.66</c:v>
                </c:pt>
                <c:pt idx="29">
                  <c:v>0.36</c:v>
                </c:pt>
                <c:pt idx="30">
                  <c:v>0.31</c:v>
                </c:pt>
                <c:pt idx="31">
                  <c:v>0.32</c:v>
                </c:pt>
                <c:pt idx="32">
                  <c:v>0.26</c:v>
                </c:pt>
                <c:pt idx="33">
                  <c:v>0.23</c:v>
                </c:pt>
                <c:pt idx="34">
                  <c:v>0.22</c:v>
                </c:pt>
                <c:pt idx="35">
                  <c:v>0.21</c:v>
                </c:pt>
                <c:pt idx="36">
                  <c:v>0.35</c:v>
                </c:pt>
                <c:pt idx="37">
                  <c:v>0.2</c:v>
                </c:pt>
                <c:pt idx="38">
                  <c:v>0.22</c:v>
                </c:pt>
                <c:pt idx="39">
                  <c:v>0.32</c:v>
                </c:pt>
                <c:pt idx="40">
                  <c:v>0.35</c:v>
                </c:pt>
                <c:pt idx="41">
                  <c:v>0.36</c:v>
                </c:pt>
                <c:pt idx="42">
                  <c:v>0.32</c:v>
                </c:pt>
                <c:pt idx="43">
                  <c:v>0.2</c:v>
                </c:pt>
                <c:pt idx="44">
                  <c:v>0.22</c:v>
                </c:pt>
                <c:pt idx="45">
                  <c:v>0.28999999999999998</c:v>
                </c:pt>
                <c:pt idx="46">
                  <c:v>0.28000000000000003</c:v>
                </c:pt>
                <c:pt idx="47">
                  <c:v>0.36</c:v>
                </c:pt>
                <c:pt idx="48">
                  <c:v>0.38</c:v>
                </c:pt>
                <c:pt idx="49">
                  <c:v>0.41</c:v>
                </c:pt>
                <c:pt idx="50">
                  <c:v>0.36</c:v>
                </c:pt>
                <c:pt idx="51">
                  <c:v>0.47</c:v>
                </c:pt>
                <c:pt idx="52">
                  <c:v>0.47</c:v>
                </c:pt>
                <c:pt idx="53">
                  <c:v>0.47</c:v>
                </c:pt>
                <c:pt idx="54">
                  <c:v>0.53</c:v>
                </c:pt>
                <c:pt idx="55">
                  <c:v>0.22</c:v>
                </c:pt>
                <c:pt idx="56">
                  <c:v>0.3</c:v>
                </c:pt>
                <c:pt idx="57">
                  <c:v>0.08</c:v>
                </c:pt>
                <c:pt idx="58">
                  <c:v>0.18</c:v>
                </c:pt>
                <c:pt idx="59">
                  <c:v>0.45</c:v>
                </c:pt>
                <c:pt idx="60">
                  <c:v>0.35</c:v>
                </c:pt>
                <c:pt idx="61">
                  <c:v>0.14000000000000001</c:v>
                </c:pt>
                <c:pt idx="62">
                  <c:v>0.44</c:v>
                </c:pt>
                <c:pt idx="63">
                  <c:v>0.38</c:v>
                </c:pt>
                <c:pt idx="64">
                  <c:v>0.3</c:v>
                </c:pt>
                <c:pt idx="65">
                  <c:v>0.56999999999999995</c:v>
                </c:pt>
                <c:pt idx="66">
                  <c:v>0.28000000000000003</c:v>
                </c:pt>
                <c:pt idx="67">
                  <c:v>0.21</c:v>
                </c:pt>
                <c:pt idx="68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53456"/>
        <c:axId val="171353848"/>
      </c:barChart>
      <c:dateAx>
        <c:axId val="17135345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353848"/>
        <c:crosses val="autoZero"/>
        <c:auto val="1"/>
        <c:lblOffset val="100"/>
        <c:baseTimeUnit val="months"/>
      </c:dateAx>
      <c:valAx>
        <c:axId val="171353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1353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6488556634701"/>
          <c:y val="2.8633190677084128E-2"/>
          <c:w val="0.85586792896024189"/>
          <c:h val="0.82439066489996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'All ERTM Data'!$M$1</c:f>
              <c:strCache>
                <c:ptCount val="1"/>
                <c:pt idx="0">
                  <c:v>Increase/decrease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'All ERTM Data'!$A$2:$A$70</c:f>
              <c:numCache>
                <c:formatCode>mmm\-yy</c:formatCode>
                <c:ptCount val="6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</c:numCache>
            </c:numRef>
          </c:cat>
          <c:val>
            <c:numRef>
              <c:f>'All ERTM Data'!$M$2:$M$70</c:f>
              <c:numCache>
                <c:formatCode>0%</c:formatCode>
                <c:ptCount val="69"/>
                <c:pt idx="0">
                  <c:v>-0.19</c:v>
                </c:pt>
                <c:pt idx="1">
                  <c:v>0</c:v>
                </c:pt>
                <c:pt idx="2">
                  <c:v>-2.0000000000000018E-2</c:v>
                </c:pt>
                <c:pt idx="3">
                  <c:v>-0.25</c:v>
                </c:pt>
                <c:pt idx="4">
                  <c:v>-0.13</c:v>
                </c:pt>
                <c:pt idx="5">
                  <c:v>-0.3</c:v>
                </c:pt>
                <c:pt idx="6">
                  <c:v>-0.11999999999999997</c:v>
                </c:pt>
                <c:pt idx="7">
                  <c:v>-0.21000000000000002</c:v>
                </c:pt>
                <c:pt idx="8">
                  <c:v>-0.26</c:v>
                </c:pt>
                <c:pt idx="9">
                  <c:v>-0.11000000000000004</c:v>
                </c:pt>
                <c:pt idx="10">
                  <c:v>-0.30999999999999994</c:v>
                </c:pt>
                <c:pt idx="11">
                  <c:v>0.06</c:v>
                </c:pt>
                <c:pt idx="12">
                  <c:v>-0.13999999999999996</c:v>
                </c:pt>
                <c:pt idx="13">
                  <c:v>-0.39999999999999997</c:v>
                </c:pt>
                <c:pt idx="14">
                  <c:v>-0.19</c:v>
                </c:pt>
                <c:pt idx="15">
                  <c:v>-0.25</c:v>
                </c:pt>
                <c:pt idx="16">
                  <c:v>-0.18</c:v>
                </c:pt>
                <c:pt idx="17">
                  <c:v>-3.999999999999998E-2</c:v>
                </c:pt>
                <c:pt idx="18">
                  <c:v>-0.12</c:v>
                </c:pt>
                <c:pt idx="19">
                  <c:v>-0.25000000000000006</c:v>
                </c:pt>
                <c:pt idx="20">
                  <c:v>-0.13</c:v>
                </c:pt>
                <c:pt idx="21">
                  <c:v>-0.19</c:v>
                </c:pt>
                <c:pt idx="22">
                  <c:v>-0.33999999999999997</c:v>
                </c:pt>
                <c:pt idx="23">
                  <c:v>-0.35000000000000003</c:v>
                </c:pt>
                <c:pt idx="24">
                  <c:v>-0.34000000000000008</c:v>
                </c:pt>
                <c:pt idx="25">
                  <c:v>0.06</c:v>
                </c:pt>
                <c:pt idx="26">
                  <c:v>-9.9999999999999978E-2</c:v>
                </c:pt>
                <c:pt idx="27">
                  <c:v>0.28999999999999998</c:v>
                </c:pt>
                <c:pt idx="28">
                  <c:v>0.51</c:v>
                </c:pt>
                <c:pt idx="29">
                  <c:v>0.12999999999999998</c:v>
                </c:pt>
                <c:pt idx="30">
                  <c:v>0</c:v>
                </c:pt>
                <c:pt idx="31">
                  <c:v>-0.06</c:v>
                </c:pt>
                <c:pt idx="32">
                  <c:v>-8.0000000000000016E-2</c:v>
                </c:pt>
                <c:pt idx="33">
                  <c:v>-0.22</c:v>
                </c:pt>
                <c:pt idx="34">
                  <c:v>-0.24000000000000002</c:v>
                </c:pt>
                <c:pt idx="35">
                  <c:v>-0.18000000000000002</c:v>
                </c:pt>
                <c:pt idx="36">
                  <c:v>0</c:v>
                </c:pt>
                <c:pt idx="37">
                  <c:v>-0.22999999999999998</c:v>
                </c:pt>
                <c:pt idx="38">
                  <c:v>-0.09</c:v>
                </c:pt>
                <c:pt idx="39">
                  <c:v>-4.9999999999999989E-2</c:v>
                </c:pt>
                <c:pt idx="40">
                  <c:v>4.9999999999999989E-2</c:v>
                </c:pt>
                <c:pt idx="41">
                  <c:v>3.999999999999998E-2</c:v>
                </c:pt>
                <c:pt idx="42">
                  <c:v>2.0000000000000018E-2</c:v>
                </c:pt>
                <c:pt idx="43">
                  <c:v>-0.19</c:v>
                </c:pt>
                <c:pt idx="44">
                  <c:v>-6.0000000000000026E-2</c:v>
                </c:pt>
                <c:pt idx="45">
                  <c:v>0.11999999999999997</c:v>
                </c:pt>
                <c:pt idx="46">
                  <c:v>-4.9999999999999989E-2</c:v>
                </c:pt>
                <c:pt idx="47">
                  <c:v>-3.0000000000000027E-2</c:v>
                </c:pt>
                <c:pt idx="48">
                  <c:v>9.9999999999999978E-2</c:v>
                </c:pt>
                <c:pt idx="49">
                  <c:v>0.19999999999999998</c:v>
                </c:pt>
                <c:pt idx="50">
                  <c:v>3.999999999999998E-2</c:v>
                </c:pt>
                <c:pt idx="51">
                  <c:v>0.24999999999999997</c:v>
                </c:pt>
                <c:pt idx="52">
                  <c:v>0.23999999999999996</c:v>
                </c:pt>
                <c:pt idx="53">
                  <c:v>0.24999999999999997</c:v>
                </c:pt>
                <c:pt idx="54">
                  <c:v>0.41000000000000003</c:v>
                </c:pt>
                <c:pt idx="55">
                  <c:v>-0.28000000000000003</c:v>
                </c:pt>
                <c:pt idx="56">
                  <c:v>-0.10999999999999999</c:v>
                </c:pt>
                <c:pt idx="57">
                  <c:v>-0.22999999999999998</c:v>
                </c:pt>
                <c:pt idx="58">
                  <c:v>-0.22999999999999998</c:v>
                </c:pt>
                <c:pt idx="59">
                  <c:v>4.0000000000000036E-2</c:v>
                </c:pt>
                <c:pt idx="60">
                  <c:v>0</c:v>
                </c:pt>
                <c:pt idx="61">
                  <c:v>-0.48</c:v>
                </c:pt>
                <c:pt idx="62">
                  <c:v>0.12</c:v>
                </c:pt>
                <c:pt idx="63">
                  <c:v>0.26</c:v>
                </c:pt>
                <c:pt idx="64">
                  <c:v>6.9999999999999979E-2</c:v>
                </c:pt>
                <c:pt idx="65">
                  <c:v>0.51999999999999991</c:v>
                </c:pt>
                <c:pt idx="66">
                  <c:v>-0.21999999999999997</c:v>
                </c:pt>
                <c:pt idx="67">
                  <c:v>-0.24000000000000002</c:v>
                </c:pt>
                <c:pt idx="68">
                  <c:v>2.9999999999999971E-2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55024"/>
        <c:axId val="171355416"/>
      </c:barChart>
      <c:dateAx>
        <c:axId val="1713550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355416"/>
        <c:crosses val="autoZero"/>
        <c:auto val="1"/>
        <c:lblOffset val="100"/>
        <c:baseTimeUnit val="months"/>
      </c:dateAx>
      <c:valAx>
        <c:axId val="171355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1355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6488556634701"/>
          <c:y val="2.8633190677084128E-2"/>
          <c:w val="0.85586792896024189"/>
          <c:h val="0.82439066489996293"/>
        </c:manualLayout>
      </c:layout>
      <c:lineChart>
        <c:grouping val="standard"/>
        <c:varyColors val="0"/>
        <c:ser>
          <c:idx val="0"/>
          <c:order val="0"/>
          <c:tx>
            <c:strRef>
              <c:f>'All ERTM Data'!$P$1</c:f>
              <c:strCache>
                <c:ptCount val="1"/>
                <c:pt idx="0">
                  <c:v>Optimism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'All ERTM Data'!$A$2:$A$99</c:f>
              <c:numCache>
                <c:formatCode>mmm\-yy</c:formatCode>
                <c:ptCount val="98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</c:numCache>
            </c:numRef>
          </c:cat>
          <c:val>
            <c:numRef>
              <c:f>'All ERTM Data'!$P$2:$P$99</c:f>
              <c:numCache>
                <c:formatCode>0.00</c:formatCode>
                <c:ptCount val="98"/>
                <c:pt idx="0">
                  <c:v>6.28</c:v>
                </c:pt>
                <c:pt idx="1">
                  <c:v>5.67</c:v>
                </c:pt>
                <c:pt idx="2">
                  <c:v>5.63</c:v>
                </c:pt>
                <c:pt idx="3">
                  <c:v>5.31</c:v>
                </c:pt>
                <c:pt idx="4">
                  <c:v>5.59</c:v>
                </c:pt>
                <c:pt idx="5">
                  <c:v>5.29</c:v>
                </c:pt>
                <c:pt idx="6">
                  <c:v>4.6500000000000004</c:v>
                </c:pt>
                <c:pt idx="7">
                  <c:v>4.66</c:v>
                </c:pt>
                <c:pt idx="8">
                  <c:v>6.34</c:v>
                </c:pt>
                <c:pt idx="9">
                  <c:v>5.55</c:v>
                </c:pt>
                <c:pt idx="10">
                  <c:v>5.9</c:v>
                </c:pt>
                <c:pt idx="11">
                  <c:v>6.08</c:v>
                </c:pt>
                <c:pt idx="12">
                  <c:v>5.42</c:v>
                </c:pt>
                <c:pt idx="13">
                  <c:v>6.62</c:v>
                </c:pt>
                <c:pt idx="14">
                  <c:v>4.9000000000000004</c:v>
                </c:pt>
                <c:pt idx="15">
                  <c:v>5.19</c:v>
                </c:pt>
                <c:pt idx="16">
                  <c:v>5.68</c:v>
                </c:pt>
                <c:pt idx="17">
                  <c:v>5.74</c:v>
                </c:pt>
                <c:pt idx="18">
                  <c:v>5.38</c:v>
                </c:pt>
                <c:pt idx="19">
                  <c:v>5.19</c:v>
                </c:pt>
                <c:pt idx="20">
                  <c:v>5.21</c:v>
                </c:pt>
                <c:pt idx="21">
                  <c:v>5.73</c:v>
                </c:pt>
                <c:pt idx="22">
                  <c:v>5.44</c:v>
                </c:pt>
                <c:pt idx="23">
                  <c:v>5.32</c:v>
                </c:pt>
                <c:pt idx="24">
                  <c:v>5.43</c:v>
                </c:pt>
                <c:pt idx="25">
                  <c:v>5.96</c:v>
                </c:pt>
                <c:pt idx="26">
                  <c:v>6.23</c:v>
                </c:pt>
                <c:pt idx="27">
                  <c:v>6.92</c:v>
                </c:pt>
                <c:pt idx="28">
                  <c:v>6.64</c:v>
                </c:pt>
                <c:pt idx="29">
                  <c:v>6.53</c:v>
                </c:pt>
                <c:pt idx="30" formatCode="General">
                  <c:v>6.44</c:v>
                </c:pt>
                <c:pt idx="31" formatCode="General">
                  <c:v>6.38</c:v>
                </c:pt>
                <c:pt idx="32" formatCode="General">
                  <c:v>5.93</c:v>
                </c:pt>
                <c:pt idx="33" formatCode="General">
                  <c:v>5.78</c:v>
                </c:pt>
                <c:pt idx="34" formatCode="General">
                  <c:v>6.13</c:v>
                </c:pt>
                <c:pt idx="35" formatCode="General">
                  <c:v>5.98</c:v>
                </c:pt>
                <c:pt idx="36" formatCode="General">
                  <c:v>6.18</c:v>
                </c:pt>
                <c:pt idx="37" formatCode="General">
                  <c:v>5.96</c:v>
                </c:pt>
                <c:pt idx="38" formatCode="General">
                  <c:v>6.41</c:v>
                </c:pt>
                <c:pt idx="39" formatCode="General">
                  <c:v>6.33</c:v>
                </c:pt>
                <c:pt idx="40" formatCode="General">
                  <c:v>6.38</c:v>
                </c:pt>
                <c:pt idx="41" formatCode="General">
                  <c:v>6.76</c:v>
                </c:pt>
                <c:pt idx="42" formatCode="General">
                  <c:v>6.64</c:v>
                </c:pt>
                <c:pt idx="43" formatCode="General">
                  <c:v>6.54</c:v>
                </c:pt>
                <c:pt idx="44" formatCode="General">
                  <c:v>6.09</c:v>
                </c:pt>
                <c:pt idx="45" formatCode="General">
                  <c:v>6.38</c:v>
                </c:pt>
                <c:pt idx="46" formatCode="General">
                  <c:v>7.04</c:v>
                </c:pt>
                <c:pt idx="47">
                  <c:v>6.5</c:v>
                </c:pt>
                <c:pt idx="48" formatCode="General">
                  <c:v>7.09</c:v>
                </c:pt>
                <c:pt idx="49">
                  <c:v>6.6</c:v>
                </c:pt>
                <c:pt idx="50">
                  <c:v>6.76</c:v>
                </c:pt>
                <c:pt idx="51" formatCode="General">
                  <c:v>6.73</c:v>
                </c:pt>
                <c:pt idx="52" formatCode="General">
                  <c:v>7.06</c:v>
                </c:pt>
                <c:pt idx="53" formatCode="General">
                  <c:v>6.73</c:v>
                </c:pt>
                <c:pt idx="54" formatCode="General">
                  <c:v>6.05</c:v>
                </c:pt>
                <c:pt idx="55" formatCode="General">
                  <c:v>6.71</c:v>
                </c:pt>
                <c:pt idx="56" formatCode="General">
                  <c:v>6.37</c:v>
                </c:pt>
                <c:pt idx="57" formatCode="General">
                  <c:v>6.61</c:v>
                </c:pt>
                <c:pt idx="58" formatCode="General">
                  <c:v>5.97</c:v>
                </c:pt>
                <c:pt idx="59" formatCode="General">
                  <c:v>6.35</c:v>
                </c:pt>
                <c:pt idx="60" formatCode="General">
                  <c:v>5.98</c:v>
                </c:pt>
                <c:pt idx="61" formatCode="General">
                  <c:v>5.51</c:v>
                </c:pt>
                <c:pt idx="62" formatCode="General">
                  <c:v>6.16</c:v>
                </c:pt>
                <c:pt idx="63" formatCode="General">
                  <c:v>6.84</c:v>
                </c:pt>
                <c:pt idx="64" formatCode="General">
                  <c:v>6.87</c:v>
                </c:pt>
                <c:pt idx="65">
                  <c:v>7</c:v>
                </c:pt>
                <c:pt idx="66">
                  <c:v>6.7</c:v>
                </c:pt>
                <c:pt idx="67" formatCode="General">
                  <c:v>5.83</c:v>
                </c:pt>
                <c:pt idx="68" formatCode="General">
                  <c:v>6.66</c:v>
                </c:pt>
                <c:pt idx="69" formatCode="General">
                  <c:v>6.4</c:v>
                </c:pt>
                <c:pt idx="70" formatCode="General">
                  <c:v>6.75</c:v>
                </c:pt>
                <c:pt idx="71" formatCode="General">
                  <c:v>6.3</c:v>
                </c:pt>
                <c:pt idx="72" formatCode="General">
                  <c:v>6.49</c:v>
                </c:pt>
                <c:pt idx="73" formatCode="General">
                  <c:v>6.31</c:v>
                </c:pt>
                <c:pt idx="74" formatCode="General">
                  <c:v>5.68</c:v>
                </c:pt>
                <c:pt idx="75" formatCode="General">
                  <c:v>5.93</c:v>
                </c:pt>
                <c:pt idx="76" formatCode="General">
                  <c:v>6.03</c:v>
                </c:pt>
                <c:pt idx="77" formatCode="General">
                  <c:v>6.17</c:v>
                </c:pt>
                <c:pt idx="78" formatCode="General">
                  <c:v>6.2</c:v>
                </c:pt>
                <c:pt idx="79" formatCode="General">
                  <c:v>6.17</c:v>
                </c:pt>
                <c:pt idx="80" formatCode="General">
                  <c:v>6.84</c:v>
                </c:pt>
                <c:pt idx="81" formatCode="General">
                  <c:v>6.18</c:v>
                </c:pt>
                <c:pt idx="82" formatCode="General">
                  <c:v>6.42</c:v>
                </c:pt>
                <c:pt idx="83" formatCode="General">
                  <c:v>5.38</c:v>
                </c:pt>
                <c:pt idx="84" formatCode="General">
                  <c:v>5.81</c:v>
                </c:pt>
                <c:pt idx="85" formatCode="General">
                  <c:v>6.08</c:v>
                </c:pt>
                <c:pt idx="86" formatCode="General">
                  <c:v>6.53</c:v>
                </c:pt>
                <c:pt idx="87" formatCode="General">
                  <c:v>6.44</c:v>
                </c:pt>
                <c:pt idx="88" formatCode="General">
                  <c:v>6.45</c:v>
                </c:pt>
                <c:pt idx="89" formatCode="General">
                  <c:v>6.44</c:v>
                </c:pt>
                <c:pt idx="90" formatCode="General">
                  <c:v>6.51</c:v>
                </c:pt>
                <c:pt idx="91" formatCode="General">
                  <c:v>6.05</c:v>
                </c:pt>
                <c:pt idx="92" formatCode="General">
                  <c:v>6.43</c:v>
                </c:pt>
                <c:pt idx="93" formatCode="General">
                  <c:v>6.02</c:v>
                </c:pt>
                <c:pt idx="94" formatCode="General">
                  <c:v>6.18</c:v>
                </c:pt>
                <c:pt idx="95" formatCode="General">
                  <c:v>6.49</c:v>
                </c:pt>
                <c:pt idx="96" formatCode="General">
                  <c:v>6.02</c:v>
                </c:pt>
                <c:pt idx="97" formatCode="General">
                  <c:v>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91472"/>
        <c:axId val="171491864"/>
      </c:lineChart>
      <c:dateAx>
        <c:axId val="1714914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1491864"/>
        <c:crosses val="autoZero"/>
        <c:auto val="1"/>
        <c:lblOffset val="100"/>
        <c:baseTimeUnit val="months"/>
      </c:dateAx>
      <c:valAx>
        <c:axId val="171491864"/>
        <c:scaling>
          <c:orientation val="minMax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1491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131470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24175" cy="65534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942975</xdr:colOff>
      <xdr:row>0</xdr:row>
      <xdr:rowOff>0</xdr:rowOff>
    </xdr:from>
    <xdr:to>
      <xdr:col>11</xdr:col>
      <xdr:colOff>1989282</xdr:colOff>
      <xdr:row>2</xdr:row>
      <xdr:rowOff>190499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0"/>
          <a:ext cx="1046307" cy="71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9526</xdr:rowOff>
    </xdr:from>
    <xdr:to>
      <xdr:col>43</xdr:col>
      <xdr:colOff>0</xdr:colOff>
      <xdr:row>27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43</xdr:col>
      <xdr:colOff>0</xdr:colOff>
      <xdr:row>54</xdr:row>
      <xdr:rowOff>154781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166687</xdr:rowOff>
    </xdr:from>
    <xdr:to>
      <xdr:col>42</xdr:col>
      <xdr:colOff>595312</xdr:colOff>
      <xdr:row>83</xdr:row>
      <xdr:rowOff>130969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9522</xdr:rowOff>
    </xdr:from>
    <xdr:to>
      <xdr:col>43</xdr:col>
      <xdr:colOff>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23813</xdr:rowOff>
    </xdr:from>
    <xdr:to>
      <xdr:col>43</xdr:col>
      <xdr:colOff>0</xdr:colOff>
      <xdr:row>55</xdr:row>
      <xdr:rowOff>11907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166687</xdr:rowOff>
    </xdr:from>
    <xdr:to>
      <xdr:col>42</xdr:col>
      <xdr:colOff>595312</xdr:colOff>
      <xdr:row>83</xdr:row>
      <xdr:rowOff>35719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35719</xdr:rowOff>
    </xdr:from>
    <xdr:to>
      <xdr:col>32</xdr:col>
      <xdr:colOff>607218</xdr:colOff>
      <xdr:row>27</xdr:row>
      <xdr:rowOff>35719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47625</xdr:rowOff>
    </xdr:from>
    <xdr:to>
      <xdr:col>32</xdr:col>
      <xdr:colOff>583406</xdr:colOff>
      <xdr:row>54</xdr:row>
      <xdr:rowOff>178594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43</xdr:col>
      <xdr:colOff>0</xdr:colOff>
      <xdr:row>27</xdr:row>
      <xdr:rowOff>23812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42</xdr:col>
      <xdr:colOff>595312</xdr:colOff>
      <xdr:row>54</xdr:row>
      <xdr:rowOff>178593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43</xdr:col>
      <xdr:colOff>583406</xdr:colOff>
      <xdr:row>26</xdr:row>
      <xdr:rowOff>166687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119061</xdr:colOff>
      <xdr:row>29</xdr:row>
      <xdr:rowOff>11906</xdr:rowOff>
    </xdr:from>
    <xdr:to>
      <xdr:col>44</xdr:col>
      <xdr:colOff>11905</xdr:colOff>
      <xdr:row>54</xdr:row>
      <xdr:rowOff>166687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36</xdr:col>
      <xdr:colOff>571499</xdr:colOff>
      <xdr:row>83</xdr:row>
      <xdr:rowOff>11906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83344</xdr:rowOff>
    </xdr:from>
    <xdr:to>
      <xdr:col>43</xdr:col>
      <xdr:colOff>23812</xdr:colOff>
      <xdr:row>110</xdr:row>
      <xdr:rowOff>166687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113</xdr:row>
      <xdr:rowOff>71437</xdr:rowOff>
    </xdr:from>
    <xdr:to>
      <xdr:col>42</xdr:col>
      <xdr:colOff>571499</xdr:colOff>
      <xdr:row>139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0</xdr:colOff>
      <xdr:row>30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16</xdr:col>
      <xdr:colOff>600074</xdr:colOff>
      <xdr:row>57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16</xdr:col>
      <xdr:colOff>600074</xdr:colOff>
      <xdr:row>85</xdr:row>
      <xdr:rowOff>161925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16</xdr:col>
      <xdr:colOff>38100</xdr:colOff>
      <xdr:row>113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9" sqref="G9"/>
    </sheetView>
  </sheetViews>
  <sheetFormatPr defaultRowHeight="15" x14ac:dyDescent="0.25"/>
  <cols>
    <col min="1" max="1" width="34.7109375" style="19" customWidth="1"/>
    <col min="2" max="3" width="9.140625" style="19"/>
    <col min="4" max="4" width="9" style="19" customWidth="1"/>
    <col min="5" max="9" width="9.140625" style="19"/>
    <col min="10" max="10" width="0.28515625" style="19" customWidth="1"/>
    <col min="11" max="11" width="14.140625" style="19" customWidth="1"/>
    <col min="12" max="12" width="33.28515625" style="19" customWidth="1"/>
    <col min="13" max="16384" width="9.140625" style="19"/>
  </cols>
  <sheetData>
    <row r="1" spans="1:12" ht="26.25" x14ac:dyDescent="0.4">
      <c r="D1" s="20" t="s">
        <v>19</v>
      </c>
    </row>
    <row r="4" spans="1:12" x14ac:dyDescent="0.25">
      <c r="F4" s="23" t="s">
        <v>20</v>
      </c>
    </row>
    <row r="6" spans="1:12" x14ac:dyDescent="0.25">
      <c r="A6" s="21" t="s">
        <v>21</v>
      </c>
      <c r="L6" s="21" t="s">
        <v>52</v>
      </c>
    </row>
    <row r="7" spans="1:12" x14ac:dyDescent="0.25">
      <c r="A7" s="19" t="s">
        <v>16</v>
      </c>
      <c r="L7" s="19" t="s">
        <v>18</v>
      </c>
    </row>
    <row r="8" spans="1:12" x14ac:dyDescent="0.25">
      <c r="A8" s="19" t="s">
        <v>17</v>
      </c>
      <c r="L8" s="19" t="s">
        <v>24</v>
      </c>
    </row>
    <row r="9" spans="1:12" x14ac:dyDescent="0.25">
      <c r="A9" s="19" t="s">
        <v>18</v>
      </c>
      <c r="L9" s="19" t="s">
        <v>28</v>
      </c>
    </row>
    <row r="10" spans="1:12" x14ac:dyDescent="0.25">
      <c r="L10" s="19" t="s">
        <v>51</v>
      </c>
    </row>
    <row r="11" spans="1:12" x14ac:dyDescent="0.25">
      <c r="A11" s="21" t="s">
        <v>65</v>
      </c>
    </row>
    <row r="12" spans="1:12" x14ac:dyDescent="0.25">
      <c r="A12" s="19" t="s">
        <v>22</v>
      </c>
      <c r="E12" s="22"/>
      <c r="L12" s="21" t="s">
        <v>117</v>
      </c>
    </row>
    <row r="13" spans="1:12" x14ac:dyDescent="0.25">
      <c r="A13" s="19" t="s">
        <v>23</v>
      </c>
      <c r="L13" s="19" t="s">
        <v>118</v>
      </c>
    </row>
    <row r="14" spans="1:12" x14ac:dyDescent="0.25">
      <c r="A14" s="19" t="s">
        <v>24</v>
      </c>
      <c r="L14" s="19" t="s">
        <v>119</v>
      </c>
    </row>
    <row r="16" spans="1:12" x14ac:dyDescent="0.25">
      <c r="A16" s="21" t="s">
        <v>50</v>
      </c>
    </row>
    <row r="17" spans="1:1" x14ac:dyDescent="0.25">
      <c r="A17" s="19" t="s">
        <v>28</v>
      </c>
    </row>
    <row r="18" spans="1:1" x14ac:dyDescent="0.25">
      <c r="A18" s="19" t="s">
        <v>51</v>
      </c>
    </row>
    <row r="20" spans="1:1" x14ac:dyDescent="0.25">
      <c r="A20" s="21" t="s">
        <v>49</v>
      </c>
    </row>
    <row r="21" spans="1:1" x14ac:dyDescent="0.25">
      <c r="A21" s="19" t="s">
        <v>42</v>
      </c>
    </row>
    <row r="22" spans="1:1" x14ac:dyDescent="0.25">
      <c r="A22" s="19" t="s">
        <v>39</v>
      </c>
    </row>
    <row r="23" spans="1:1" x14ac:dyDescent="0.25">
      <c r="A23" s="19" t="s">
        <v>40</v>
      </c>
    </row>
    <row r="24" spans="1:1" x14ac:dyDescent="0.25">
      <c r="A24" s="19" t="s">
        <v>31</v>
      </c>
    </row>
    <row r="25" spans="1:1" x14ac:dyDescent="0.25">
      <c r="A25" s="19" t="s">
        <v>41</v>
      </c>
    </row>
  </sheetData>
  <hyperlinks>
    <hyperlink ref="A6" location="Visitors!A1" display="Visitor numbers - view all"/>
    <hyperlink ref="A11" location="Turnover!A1" display="Section 2 - Business Turnover"/>
    <hyperlink ref="A16" location="Optconf!A1" display="Section 4 - Optimism and confidence"/>
    <hyperlink ref="A20" location="Occupancy!A1" display="Section 5 - Occupancy data"/>
    <hyperlink ref="L6" location="'Year on year'!A1" display="Section 5 - Year on year comparisons"/>
    <hyperlink ref="L12" location="Forecasts!A1" display="Section 7 - Forecast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zoomScale="80" zoomScaleNormal="80" workbookViewId="0">
      <pane ySplit="1" topLeftCell="A94" activePane="bottomLeft" state="frozen"/>
      <selection activeCell="H30" sqref="H30"/>
      <selection pane="bottomLeft" activeCell="A99" sqref="A99"/>
    </sheetView>
  </sheetViews>
  <sheetFormatPr defaultRowHeight="15" x14ac:dyDescent="0.25"/>
  <cols>
    <col min="1" max="1" width="10.7109375" style="2" bestFit="1" customWidth="1"/>
    <col min="2" max="2" width="14.85546875" style="2" bestFit="1" customWidth="1"/>
    <col min="3" max="3" width="12" style="2" bestFit="1" customWidth="1"/>
    <col min="4" max="4" width="15.42578125" style="2" bestFit="1" customWidth="1"/>
    <col min="5" max="5" width="17.5703125" style="2" bestFit="1" customWidth="1"/>
    <col min="6" max="6" width="17" style="2" bestFit="1" customWidth="1"/>
    <col min="7" max="7" width="14.28515625" style="2" bestFit="1" customWidth="1"/>
    <col min="8" max="8" width="17.7109375" style="2" bestFit="1" customWidth="1"/>
    <col min="9" max="9" width="17.5703125" style="2" bestFit="1" customWidth="1"/>
    <col min="10" max="10" width="19.7109375" style="2" bestFit="1" customWidth="1"/>
    <col min="11" max="11" width="16.85546875" style="2" bestFit="1" customWidth="1"/>
    <col min="12" max="12" width="20.28515625" style="2" bestFit="1" customWidth="1"/>
    <col min="13" max="13" width="17.5703125" style="2" bestFit="1" customWidth="1"/>
    <col min="14" max="14" width="13.7109375" style="2" bestFit="1" customWidth="1"/>
    <col min="15" max="15" width="15.85546875" style="2" bestFit="1" customWidth="1"/>
    <col min="16" max="16" width="9.7109375" style="2" bestFit="1" customWidth="1"/>
    <col min="17" max="17" width="11.140625" style="2" bestFit="1" customWidth="1"/>
    <col min="18" max="18" width="14" style="10" bestFit="1" customWidth="1"/>
    <col min="19" max="19" width="15.42578125" style="10" bestFit="1" customWidth="1"/>
    <col min="20" max="20" width="16.42578125" style="10" bestFit="1" customWidth="1"/>
    <col min="21" max="21" width="22.42578125" style="10" bestFit="1" customWidth="1"/>
    <col min="22" max="22" width="17.85546875" style="10" bestFit="1" customWidth="1"/>
    <col min="23" max="23" width="18.5703125" style="10" bestFit="1" customWidth="1"/>
    <col min="24" max="24" width="16.85546875" style="10" customWidth="1"/>
    <col min="25" max="25" width="17.28515625" style="10" customWidth="1"/>
    <col min="26" max="16384" width="9.140625" style="2"/>
  </cols>
  <sheetData>
    <row r="1" spans="1: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15</v>
      </c>
      <c r="F1" s="2" t="s">
        <v>4</v>
      </c>
      <c r="G1" s="2" t="s">
        <v>5</v>
      </c>
      <c r="H1" s="2" t="s">
        <v>6</v>
      </c>
      <c r="I1" s="2" t="s">
        <v>15</v>
      </c>
      <c r="J1" s="2" t="s">
        <v>7</v>
      </c>
      <c r="K1" s="2" t="s">
        <v>8</v>
      </c>
      <c r="L1" s="2" t="s">
        <v>9</v>
      </c>
      <c r="M1" s="2" t="s">
        <v>15</v>
      </c>
      <c r="N1" s="2" t="s">
        <v>10</v>
      </c>
      <c r="O1" s="2" t="s">
        <v>13</v>
      </c>
      <c r="P1" s="2" t="s">
        <v>11</v>
      </c>
      <c r="Q1" s="2" t="s">
        <v>12</v>
      </c>
      <c r="R1" s="10" t="s">
        <v>32</v>
      </c>
      <c r="S1" s="10" t="s">
        <v>33</v>
      </c>
      <c r="T1" s="10" t="s">
        <v>37</v>
      </c>
      <c r="U1" s="10" t="s">
        <v>38</v>
      </c>
      <c r="V1" s="10" t="s">
        <v>35</v>
      </c>
      <c r="W1" s="10" t="s">
        <v>36</v>
      </c>
      <c r="X1" s="10" t="s">
        <v>34</v>
      </c>
      <c r="Y1" s="10" t="s">
        <v>48</v>
      </c>
    </row>
    <row r="2" spans="1:25" x14ac:dyDescent="0.25">
      <c r="A2" s="3">
        <v>40634</v>
      </c>
      <c r="B2" s="4">
        <v>0.42</v>
      </c>
      <c r="C2" s="4">
        <v>0.2</v>
      </c>
      <c r="D2" s="4">
        <v>0.38</v>
      </c>
      <c r="E2" s="4">
        <f>B2-D2</f>
        <v>3.999999999999998E-2</v>
      </c>
      <c r="F2" s="4">
        <v>0.41</v>
      </c>
      <c r="G2" s="4">
        <v>0.22</v>
      </c>
      <c r="H2" s="4">
        <v>0.37</v>
      </c>
      <c r="I2" s="4">
        <f>F2-H2</f>
        <v>3.999999999999998E-2</v>
      </c>
      <c r="J2" s="4">
        <v>0.3</v>
      </c>
      <c r="K2" s="4">
        <v>0.21</v>
      </c>
      <c r="L2" s="4">
        <v>0.49</v>
      </c>
      <c r="M2" s="4">
        <f>J2-L2</f>
        <v>-0.19</v>
      </c>
      <c r="N2" s="6">
        <v>6.5</v>
      </c>
      <c r="O2" s="6">
        <v>4.8</v>
      </c>
      <c r="P2" s="5">
        <v>6.28</v>
      </c>
      <c r="Q2" s="2">
        <v>6.1</v>
      </c>
      <c r="R2" s="10">
        <v>36</v>
      </c>
    </row>
    <row r="3" spans="1:25" x14ac:dyDescent="0.25">
      <c r="A3" s="3">
        <v>40664</v>
      </c>
      <c r="B3" s="4">
        <v>0.45</v>
      </c>
      <c r="C3" s="4">
        <v>0.2</v>
      </c>
      <c r="D3" s="4">
        <v>0.35</v>
      </c>
      <c r="E3" s="4">
        <f t="shared" ref="E3:E99" si="0">B3-D3</f>
        <v>0.10000000000000003</v>
      </c>
      <c r="F3" s="4">
        <v>0.45</v>
      </c>
      <c r="G3" s="4">
        <v>0.2</v>
      </c>
      <c r="H3" s="4">
        <v>0.36</v>
      </c>
      <c r="I3" s="4">
        <f t="shared" ref="I3:I99" si="1">F3-H3</f>
        <v>9.0000000000000024E-2</v>
      </c>
      <c r="J3" s="4">
        <v>0.4</v>
      </c>
      <c r="K3" s="4">
        <v>0.2</v>
      </c>
      <c r="L3" s="4">
        <v>0.4</v>
      </c>
      <c r="M3" s="4">
        <f t="shared" ref="M3:M70" si="2">J3-L3</f>
        <v>0</v>
      </c>
      <c r="N3" s="6">
        <v>0.2</v>
      </c>
      <c r="O3" s="6">
        <v>1.2</v>
      </c>
      <c r="P3" s="5">
        <v>5.67</v>
      </c>
      <c r="Q3" s="2">
        <v>5.37</v>
      </c>
      <c r="R3" s="10">
        <v>38</v>
      </c>
    </row>
    <row r="4" spans="1:25" x14ac:dyDescent="0.25">
      <c r="A4" s="3">
        <v>40695</v>
      </c>
      <c r="B4" s="4">
        <v>0.46</v>
      </c>
      <c r="C4" s="4">
        <v>0.25</v>
      </c>
      <c r="D4" s="4">
        <v>0.28999999999999998</v>
      </c>
      <c r="E4" s="4">
        <f t="shared" si="0"/>
        <v>0.17000000000000004</v>
      </c>
      <c r="F4" s="4">
        <v>0.52</v>
      </c>
      <c r="G4" s="4">
        <v>0.19</v>
      </c>
      <c r="H4" s="4">
        <v>0.28999999999999998</v>
      </c>
      <c r="I4" s="4">
        <f t="shared" si="1"/>
        <v>0.23000000000000004</v>
      </c>
      <c r="J4" s="4">
        <v>0.32</v>
      </c>
      <c r="K4" s="4">
        <v>0.34</v>
      </c>
      <c r="L4" s="4">
        <v>0.34</v>
      </c>
      <c r="M4" s="4">
        <f t="shared" si="2"/>
        <v>-2.0000000000000018E-2</v>
      </c>
      <c r="N4" s="6">
        <v>5.4</v>
      </c>
      <c r="O4" s="6">
        <v>6.8000000000000007</v>
      </c>
      <c r="P4" s="5">
        <v>5.63</v>
      </c>
      <c r="Q4" s="2">
        <v>6.16</v>
      </c>
      <c r="R4" s="10">
        <v>56</v>
      </c>
    </row>
    <row r="5" spans="1:25" x14ac:dyDescent="0.25">
      <c r="A5" s="3">
        <v>40725</v>
      </c>
      <c r="B5" s="4">
        <v>0.23</v>
      </c>
      <c r="C5" s="4">
        <v>0.36</v>
      </c>
      <c r="D5" s="4">
        <v>0.41</v>
      </c>
      <c r="E5" s="4">
        <f t="shared" si="0"/>
        <v>-0.17999999999999997</v>
      </c>
      <c r="F5" s="4">
        <v>0.28000000000000003</v>
      </c>
      <c r="G5" s="4">
        <v>0.35</v>
      </c>
      <c r="H5" s="4">
        <v>0.38</v>
      </c>
      <c r="I5" s="4">
        <f t="shared" si="1"/>
        <v>-9.9999999999999978E-2</v>
      </c>
      <c r="J5" s="4">
        <v>0.21</v>
      </c>
      <c r="K5" s="4">
        <v>0.34</v>
      </c>
      <c r="L5" s="4">
        <v>0.46</v>
      </c>
      <c r="M5" s="4">
        <f t="shared" si="2"/>
        <v>-0.25</v>
      </c>
      <c r="N5" s="6">
        <v>-1.4000000000000001</v>
      </c>
      <c r="O5" s="6">
        <v>-1.0999999999999999</v>
      </c>
      <c r="P5" s="5">
        <v>5.31</v>
      </c>
      <c r="Q5" s="2">
        <v>6.31</v>
      </c>
      <c r="R5" s="10">
        <v>58</v>
      </c>
    </row>
    <row r="6" spans="1:25" x14ac:dyDescent="0.25">
      <c r="A6" s="3">
        <v>40756</v>
      </c>
      <c r="B6" s="4">
        <v>0.28999999999999998</v>
      </c>
      <c r="C6" s="4">
        <v>0.3</v>
      </c>
      <c r="D6" s="4">
        <v>0.41</v>
      </c>
      <c r="E6" s="4">
        <f t="shared" si="0"/>
        <v>-0.12</v>
      </c>
      <c r="F6" s="4">
        <v>0.3</v>
      </c>
      <c r="G6" s="4">
        <v>0.3</v>
      </c>
      <c r="H6" s="4">
        <v>0.39</v>
      </c>
      <c r="I6" s="4">
        <f t="shared" si="1"/>
        <v>-9.0000000000000024E-2</v>
      </c>
      <c r="J6" s="4">
        <v>0.3</v>
      </c>
      <c r="K6" s="4">
        <v>0.26</v>
      </c>
      <c r="L6" s="4">
        <v>0.43</v>
      </c>
      <c r="M6" s="4">
        <f t="shared" si="2"/>
        <v>-0.13</v>
      </c>
      <c r="N6" s="6">
        <v>-4.8</v>
      </c>
      <c r="O6" s="6">
        <v>-1.2</v>
      </c>
      <c r="P6" s="5">
        <v>5.59</v>
      </c>
      <c r="Q6" s="2">
        <v>6.34</v>
      </c>
      <c r="R6" s="10">
        <v>71</v>
      </c>
    </row>
    <row r="7" spans="1:25" x14ac:dyDescent="0.25">
      <c r="A7" s="3">
        <v>40787</v>
      </c>
      <c r="B7" s="4">
        <v>0.32</v>
      </c>
      <c r="C7" s="4">
        <v>0.43</v>
      </c>
      <c r="D7" s="4">
        <v>0.25</v>
      </c>
      <c r="E7" s="4">
        <f t="shared" si="0"/>
        <v>7.0000000000000007E-2</v>
      </c>
      <c r="F7" s="4">
        <v>0.3</v>
      </c>
      <c r="G7" s="4">
        <v>0.43</v>
      </c>
      <c r="H7" s="4">
        <v>0.26</v>
      </c>
      <c r="I7" s="4">
        <f t="shared" si="1"/>
        <v>3.999999999999998E-2</v>
      </c>
      <c r="J7" s="4">
        <v>0.19</v>
      </c>
      <c r="K7" s="4">
        <v>0.32</v>
      </c>
      <c r="L7" s="4">
        <v>0.49</v>
      </c>
      <c r="M7" s="4">
        <f t="shared" si="2"/>
        <v>-0.3</v>
      </c>
      <c r="N7" s="6">
        <v>8.4</v>
      </c>
      <c r="O7" s="6">
        <v>5.0999999999999996</v>
      </c>
      <c r="P7" s="5">
        <v>5.29</v>
      </c>
      <c r="Q7" s="2">
        <v>6.24</v>
      </c>
      <c r="R7" s="10">
        <v>59</v>
      </c>
    </row>
    <row r="8" spans="1:25" x14ac:dyDescent="0.25">
      <c r="A8" s="3">
        <v>40817</v>
      </c>
      <c r="B8" s="4">
        <v>0.42</v>
      </c>
      <c r="C8" s="4">
        <v>0.22</v>
      </c>
      <c r="D8" s="4">
        <v>0.36</v>
      </c>
      <c r="E8" s="4">
        <f t="shared" si="0"/>
        <v>0.06</v>
      </c>
      <c r="F8" s="4">
        <v>0.37</v>
      </c>
      <c r="G8" s="4">
        <v>0.26</v>
      </c>
      <c r="H8" s="4">
        <v>0.37</v>
      </c>
      <c r="I8" s="4">
        <f t="shared" si="1"/>
        <v>0</v>
      </c>
      <c r="J8" s="4">
        <v>0.23</v>
      </c>
      <c r="K8" s="4">
        <v>0.42</v>
      </c>
      <c r="L8" s="4">
        <v>0.35</v>
      </c>
      <c r="M8" s="4">
        <f t="shared" si="2"/>
        <v>-0.11999999999999997</v>
      </c>
      <c r="N8" s="6">
        <v>3.9</v>
      </c>
      <c r="O8" s="6">
        <v>3.4000000000000004</v>
      </c>
      <c r="P8" s="5">
        <v>4.6500000000000004</v>
      </c>
      <c r="Q8" s="2">
        <v>5.97</v>
      </c>
      <c r="R8" s="10">
        <v>42</v>
      </c>
    </row>
    <row r="9" spans="1:25" x14ac:dyDescent="0.25">
      <c r="A9" s="3">
        <v>40848</v>
      </c>
      <c r="B9" s="4">
        <v>0.37</v>
      </c>
      <c r="C9" s="4">
        <v>0.2</v>
      </c>
      <c r="D9" s="4">
        <v>0.43</v>
      </c>
      <c r="E9" s="4">
        <f t="shared" si="0"/>
        <v>-0.06</v>
      </c>
      <c r="F9" s="4">
        <v>0.31</v>
      </c>
      <c r="G9" s="4">
        <v>0.28999999999999998</v>
      </c>
      <c r="H9" s="4">
        <v>0.4</v>
      </c>
      <c r="I9" s="4">
        <f t="shared" si="1"/>
        <v>-9.0000000000000024E-2</v>
      </c>
      <c r="J9" s="4">
        <v>0.25</v>
      </c>
      <c r="K9" s="4">
        <v>0.28999999999999998</v>
      </c>
      <c r="L9" s="4">
        <v>0.46</v>
      </c>
      <c r="M9" s="4">
        <f t="shared" si="2"/>
        <v>-0.21000000000000002</v>
      </c>
      <c r="N9" s="6">
        <v>0</v>
      </c>
      <c r="O9" s="6">
        <v>-2.6</v>
      </c>
      <c r="P9" s="5">
        <v>4.66</v>
      </c>
      <c r="Q9" s="2">
        <v>5.94</v>
      </c>
      <c r="R9" s="10">
        <v>26</v>
      </c>
    </row>
    <row r="10" spans="1:25" x14ac:dyDescent="0.25">
      <c r="A10" s="3">
        <v>40878</v>
      </c>
      <c r="B10" s="4">
        <v>0.26</v>
      </c>
      <c r="C10" s="4">
        <v>0.45</v>
      </c>
      <c r="D10" s="4">
        <v>0.3</v>
      </c>
      <c r="E10" s="4">
        <f t="shared" si="0"/>
        <v>-3.999999999999998E-2</v>
      </c>
      <c r="F10" s="4">
        <v>0.32</v>
      </c>
      <c r="G10" s="4">
        <v>0.43</v>
      </c>
      <c r="H10" s="4">
        <v>0.26</v>
      </c>
      <c r="I10" s="4">
        <f t="shared" si="1"/>
        <v>0.06</v>
      </c>
      <c r="J10" s="4">
        <v>0.14000000000000001</v>
      </c>
      <c r="K10" s="4">
        <v>0.47</v>
      </c>
      <c r="L10" s="4">
        <v>0.4</v>
      </c>
      <c r="M10" s="4">
        <f t="shared" si="2"/>
        <v>-0.26</v>
      </c>
      <c r="N10" s="6">
        <v>3.2</v>
      </c>
      <c r="O10" s="6">
        <v>3</v>
      </c>
      <c r="P10" s="5">
        <v>6.34</v>
      </c>
      <c r="Q10" s="2">
        <v>5.92</v>
      </c>
      <c r="R10" s="10">
        <v>17</v>
      </c>
    </row>
    <row r="11" spans="1:25" x14ac:dyDescent="0.25">
      <c r="A11" s="3">
        <v>40909</v>
      </c>
      <c r="B11" s="4">
        <v>0.36</v>
      </c>
      <c r="C11" s="4">
        <v>0.34</v>
      </c>
      <c r="D11" s="4">
        <v>0.3</v>
      </c>
      <c r="E11" s="4">
        <f t="shared" si="0"/>
        <v>0.06</v>
      </c>
      <c r="F11" s="4">
        <v>0.36</v>
      </c>
      <c r="G11" s="4">
        <v>0.31</v>
      </c>
      <c r="H11" s="4">
        <v>0.33</v>
      </c>
      <c r="I11" s="4">
        <f t="shared" si="1"/>
        <v>2.9999999999999971E-2</v>
      </c>
      <c r="J11" s="4">
        <v>0.28999999999999998</v>
      </c>
      <c r="K11" s="4">
        <v>0.31</v>
      </c>
      <c r="L11" s="4">
        <v>0.4</v>
      </c>
      <c r="M11" s="4">
        <f t="shared" si="2"/>
        <v>-0.11000000000000004</v>
      </c>
      <c r="N11" s="6">
        <v>1.6</v>
      </c>
      <c r="O11" s="6">
        <v>3</v>
      </c>
      <c r="P11" s="5">
        <v>5.55</v>
      </c>
      <c r="Q11" s="2">
        <v>5.83</v>
      </c>
      <c r="R11" s="10">
        <v>13</v>
      </c>
    </row>
    <row r="12" spans="1:25" x14ac:dyDescent="0.25">
      <c r="A12" s="3">
        <v>40940</v>
      </c>
      <c r="B12" s="4">
        <v>0.32</v>
      </c>
      <c r="C12" s="4">
        <v>0.36</v>
      </c>
      <c r="D12" s="4">
        <v>0.32</v>
      </c>
      <c r="E12" s="4">
        <f t="shared" si="0"/>
        <v>0</v>
      </c>
      <c r="F12" s="4">
        <v>0.31</v>
      </c>
      <c r="G12" s="4">
        <v>0.33</v>
      </c>
      <c r="H12" s="4">
        <v>0.35</v>
      </c>
      <c r="I12" s="4">
        <f t="shared" si="1"/>
        <v>-3.999999999999998E-2</v>
      </c>
      <c r="J12" s="4">
        <v>0.16</v>
      </c>
      <c r="K12" s="4">
        <v>0.38</v>
      </c>
      <c r="L12" s="4">
        <v>0.47</v>
      </c>
      <c r="M12" s="4">
        <f t="shared" si="2"/>
        <v>-0.30999999999999994</v>
      </c>
      <c r="N12" s="6">
        <v>3</v>
      </c>
      <c r="O12" s="6">
        <v>-3.8</v>
      </c>
      <c r="P12" s="5">
        <v>5.9</v>
      </c>
      <c r="Q12" s="2">
        <v>5.98</v>
      </c>
      <c r="R12" s="10">
        <v>26</v>
      </c>
    </row>
    <row r="13" spans="1:25" x14ac:dyDescent="0.25">
      <c r="A13" s="3">
        <v>40969</v>
      </c>
      <c r="B13" s="4">
        <v>0.46</v>
      </c>
      <c r="C13" s="4">
        <v>0.33</v>
      </c>
      <c r="D13" s="4">
        <v>0.21</v>
      </c>
      <c r="E13" s="4">
        <f t="shared" si="0"/>
        <v>0.25</v>
      </c>
      <c r="F13" s="4">
        <v>0.48</v>
      </c>
      <c r="G13" s="4">
        <v>0.28000000000000003</v>
      </c>
      <c r="H13" s="4">
        <v>0.23</v>
      </c>
      <c r="I13" s="4">
        <f t="shared" si="1"/>
        <v>0.24999999999999997</v>
      </c>
      <c r="J13" s="4">
        <v>0.38</v>
      </c>
      <c r="K13" s="4">
        <v>0.3</v>
      </c>
      <c r="L13" s="4">
        <v>0.32</v>
      </c>
      <c r="M13" s="4">
        <f t="shared" si="2"/>
        <v>0.06</v>
      </c>
      <c r="N13" s="6">
        <v>8.2000000000000011</v>
      </c>
      <c r="O13" s="6">
        <v>7.1999999999999993</v>
      </c>
      <c r="P13" s="5">
        <v>6.08</v>
      </c>
      <c r="Q13" s="2">
        <v>6.38</v>
      </c>
      <c r="R13" s="10">
        <v>29</v>
      </c>
    </row>
    <row r="14" spans="1:25" x14ac:dyDescent="0.25">
      <c r="A14" s="3">
        <v>41000</v>
      </c>
      <c r="B14" s="4">
        <v>0.33</v>
      </c>
      <c r="C14" s="4">
        <v>0.28999999999999998</v>
      </c>
      <c r="D14" s="4">
        <v>0.38</v>
      </c>
      <c r="E14" s="4">
        <f t="shared" si="0"/>
        <v>-4.9999999999999989E-2</v>
      </c>
      <c r="F14" s="4">
        <v>0.33</v>
      </c>
      <c r="G14" s="4">
        <v>0.28000000000000003</v>
      </c>
      <c r="H14" s="4">
        <v>0.39</v>
      </c>
      <c r="I14" s="4">
        <f t="shared" si="1"/>
        <v>-0.06</v>
      </c>
      <c r="J14" s="4">
        <v>0.27</v>
      </c>
      <c r="K14" s="4">
        <v>0.32</v>
      </c>
      <c r="L14" s="4">
        <v>0.41</v>
      </c>
      <c r="M14" s="4">
        <f t="shared" si="2"/>
        <v>-0.13999999999999996</v>
      </c>
      <c r="N14" s="6">
        <v>-4.5999999999999996</v>
      </c>
      <c r="O14" s="6">
        <v>-4.8</v>
      </c>
      <c r="P14" s="5">
        <v>5.42</v>
      </c>
      <c r="Q14" s="2">
        <v>6.08</v>
      </c>
      <c r="R14" s="10">
        <v>38</v>
      </c>
    </row>
    <row r="15" spans="1:25" x14ac:dyDescent="0.25">
      <c r="A15" s="3">
        <v>41030</v>
      </c>
      <c r="B15" s="4">
        <v>0.27</v>
      </c>
      <c r="C15" s="4">
        <v>0.21</v>
      </c>
      <c r="D15" s="4">
        <v>0.51</v>
      </c>
      <c r="E15" s="4">
        <f t="shared" si="0"/>
        <v>-0.24</v>
      </c>
      <c r="F15" s="4">
        <v>0.26</v>
      </c>
      <c r="G15" s="4">
        <v>0.24</v>
      </c>
      <c r="H15" s="4">
        <v>0.5</v>
      </c>
      <c r="I15" s="4">
        <f t="shared" si="1"/>
        <v>-0.24</v>
      </c>
      <c r="J15" s="4">
        <v>0.19</v>
      </c>
      <c r="K15" s="4">
        <v>0.22</v>
      </c>
      <c r="L15" s="4">
        <v>0.59</v>
      </c>
      <c r="M15" s="4">
        <f t="shared" si="2"/>
        <v>-0.39999999999999997</v>
      </c>
      <c r="N15" s="6">
        <v>-11.600000000000001</v>
      </c>
      <c r="O15" s="6">
        <v>-12.2</v>
      </c>
      <c r="P15" s="5">
        <v>6.62</v>
      </c>
      <c r="Q15" s="2">
        <v>6.62</v>
      </c>
      <c r="R15" s="10">
        <v>36</v>
      </c>
    </row>
    <row r="16" spans="1:25" x14ac:dyDescent="0.25">
      <c r="A16" s="3">
        <v>41061</v>
      </c>
      <c r="B16" s="4">
        <v>0.4</v>
      </c>
      <c r="C16" s="4">
        <v>0.25</v>
      </c>
      <c r="D16" s="4">
        <v>0.35</v>
      </c>
      <c r="E16" s="4">
        <f t="shared" si="0"/>
        <v>5.0000000000000044E-2</v>
      </c>
      <c r="F16" s="4">
        <v>0.39</v>
      </c>
      <c r="G16" s="4">
        <v>0.2</v>
      </c>
      <c r="H16" s="4">
        <v>0.41</v>
      </c>
      <c r="I16" s="4">
        <f t="shared" si="1"/>
        <v>-1.9999999999999962E-2</v>
      </c>
      <c r="J16" s="4">
        <v>0.32</v>
      </c>
      <c r="K16" s="4">
        <v>0.17</v>
      </c>
      <c r="L16" s="4">
        <v>0.51</v>
      </c>
      <c r="M16" s="4">
        <f t="shared" si="2"/>
        <v>-0.19</v>
      </c>
      <c r="N16" s="6">
        <v>-0.6</v>
      </c>
      <c r="O16" s="6">
        <v>-3.1</v>
      </c>
      <c r="P16" s="5">
        <v>4.9000000000000004</v>
      </c>
      <c r="Q16" s="2">
        <v>6.16</v>
      </c>
      <c r="R16" s="10">
        <v>59</v>
      </c>
    </row>
    <row r="17" spans="1:25" x14ac:dyDescent="0.25">
      <c r="A17" s="3">
        <v>41091</v>
      </c>
      <c r="B17" s="4">
        <v>0.24</v>
      </c>
      <c r="C17" s="4">
        <v>0.31</v>
      </c>
      <c r="D17" s="4">
        <v>0.45</v>
      </c>
      <c r="E17" s="4">
        <f t="shared" si="0"/>
        <v>-0.21000000000000002</v>
      </c>
      <c r="F17" s="4">
        <v>0.32</v>
      </c>
      <c r="G17" s="4">
        <v>0.27</v>
      </c>
      <c r="H17" s="4">
        <v>0.42</v>
      </c>
      <c r="I17" s="4">
        <f t="shared" si="1"/>
        <v>-9.9999999999999978E-2</v>
      </c>
      <c r="J17" s="4">
        <v>0.25</v>
      </c>
      <c r="K17" s="4">
        <v>0.25</v>
      </c>
      <c r="L17" s="4">
        <v>0.5</v>
      </c>
      <c r="M17" s="4">
        <f t="shared" si="2"/>
        <v>-0.25</v>
      </c>
      <c r="N17" s="6">
        <v>-5.3</v>
      </c>
      <c r="O17" s="6">
        <v>-3.4000000000000004</v>
      </c>
      <c r="P17" s="5">
        <v>5.19</v>
      </c>
      <c r="Q17" s="2">
        <v>6.5</v>
      </c>
      <c r="R17" s="10">
        <v>55</v>
      </c>
    </row>
    <row r="18" spans="1:25" x14ac:dyDescent="0.25">
      <c r="A18" s="3">
        <v>41122</v>
      </c>
      <c r="B18" s="4">
        <v>0.27</v>
      </c>
      <c r="C18" s="4">
        <v>0.38</v>
      </c>
      <c r="D18" s="4">
        <v>0.36</v>
      </c>
      <c r="E18" s="4">
        <f t="shared" si="0"/>
        <v>-8.9999999999999969E-2</v>
      </c>
      <c r="F18" s="4">
        <v>0.28999999999999998</v>
      </c>
      <c r="G18" s="4">
        <v>0.4</v>
      </c>
      <c r="H18" s="4">
        <v>0.32</v>
      </c>
      <c r="I18" s="4">
        <f t="shared" si="1"/>
        <v>-3.0000000000000027E-2</v>
      </c>
      <c r="J18" s="4">
        <v>0.27</v>
      </c>
      <c r="K18" s="4">
        <v>0.28000000000000003</v>
      </c>
      <c r="L18" s="4">
        <v>0.45</v>
      </c>
      <c r="M18" s="4">
        <f t="shared" si="2"/>
        <v>-0.18</v>
      </c>
      <c r="N18" s="6">
        <v>-3.6999999999999997</v>
      </c>
      <c r="O18" s="6">
        <v>-3</v>
      </c>
      <c r="P18" s="5">
        <v>5.68</v>
      </c>
      <c r="Q18" s="2">
        <v>6.63</v>
      </c>
      <c r="R18" s="10">
        <v>75</v>
      </c>
    </row>
    <row r="19" spans="1:25" x14ac:dyDescent="0.25">
      <c r="A19" s="3">
        <v>41153</v>
      </c>
      <c r="B19" s="4">
        <v>0.41</v>
      </c>
      <c r="C19" s="4">
        <v>0.35</v>
      </c>
      <c r="D19" s="4">
        <v>0.24</v>
      </c>
      <c r="E19" s="4">
        <f t="shared" si="0"/>
        <v>0.16999999999999998</v>
      </c>
      <c r="F19" s="4">
        <v>0.44</v>
      </c>
      <c r="G19" s="4">
        <v>0.3</v>
      </c>
      <c r="H19" s="4">
        <v>0.26</v>
      </c>
      <c r="I19" s="4">
        <f t="shared" si="1"/>
        <v>0.18</v>
      </c>
      <c r="J19" s="4">
        <v>0.33</v>
      </c>
      <c r="K19" s="4">
        <v>0.28999999999999998</v>
      </c>
      <c r="L19" s="4">
        <v>0.37</v>
      </c>
      <c r="M19" s="4">
        <f t="shared" si="2"/>
        <v>-3.999999999999998E-2</v>
      </c>
      <c r="N19" s="6">
        <v>2.8000000000000003</v>
      </c>
      <c r="O19" s="6">
        <v>0.2</v>
      </c>
      <c r="P19" s="5">
        <v>5.74</v>
      </c>
      <c r="Q19" s="2">
        <v>6.03</v>
      </c>
      <c r="R19" s="10">
        <v>63</v>
      </c>
    </row>
    <row r="20" spans="1:25" x14ac:dyDescent="0.25">
      <c r="A20" s="3">
        <v>41183</v>
      </c>
      <c r="B20" s="4">
        <v>0.27</v>
      </c>
      <c r="C20" s="4">
        <v>0.28999999999999998</v>
      </c>
      <c r="D20" s="4">
        <v>0.44</v>
      </c>
      <c r="E20" s="4">
        <f t="shared" si="0"/>
        <v>-0.16999999999999998</v>
      </c>
      <c r="F20" s="4">
        <v>0.3</v>
      </c>
      <c r="G20" s="4">
        <v>0.23</v>
      </c>
      <c r="H20" s="4">
        <v>0.47</v>
      </c>
      <c r="I20" s="4">
        <f t="shared" si="1"/>
        <v>-0.16999999999999998</v>
      </c>
      <c r="J20" s="4">
        <v>0.32</v>
      </c>
      <c r="K20" s="4">
        <v>0.24</v>
      </c>
      <c r="L20" s="4">
        <v>0.44</v>
      </c>
      <c r="M20" s="4">
        <f t="shared" si="2"/>
        <v>-0.12</v>
      </c>
      <c r="N20" s="6">
        <v>-2.1999999999999997</v>
      </c>
      <c r="O20" s="6">
        <v>-6.3</v>
      </c>
      <c r="P20" s="5">
        <v>5.38</v>
      </c>
      <c r="Q20" s="2">
        <v>6.29</v>
      </c>
      <c r="R20" s="10">
        <v>30</v>
      </c>
    </row>
    <row r="21" spans="1:25" x14ac:dyDescent="0.25">
      <c r="A21" s="3">
        <v>41214</v>
      </c>
      <c r="B21" s="4">
        <v>0.33</v>
      </c>
      <c r="C21" s="4">
        <v>0.19</v>
      </c>
      <c r="D21" s="4">
        <v>0.47</v>
      </c>
      <c r="E21" s="4">
        <f t="shared" si="0"/>
        <v>-0.13999999999999996</v>
      </c>
      <c r="F21" s="4">
        <v>0.36</v>
      </c>
      <c r="G21" s="4">
        <v>0.19</v>
      </c>
      <c r="H21" s="4">
        <v>0.44</v>
      </c>
      <c r="I21" s="4">
        <f t="shared" si="1"/>
        <v>-8.0000000000000016E-2</v>
      </c>
      <c r="J21" s="4">
        <v>0.28999999999999998</v>
      </c>
      <c r="K21" s="4">
        <v>0.17</v>
      </c>
      <c r="L21" s="4">
        <v>0.54</v>
      </c>
      <c r="M21" s="4">
        <f t="shared" si="2"/>
        <v>-0.25000000000000006</v>
      </c>
      <c r="N21" s="6">
        <v>0</v>
      </c>
      <c r="O21" s="6">
        <v>0</v>
      </c>
      <c r="P21" s="5">
        <v>5.19</v>
      </c>
      <c r="Q21" s="2">
        <v>5.86</v>
      </c>
      <c r="R21" s="10">
        <v>29</v>
      </c>
    </row>
    <row r="22" spans="1:25" x14ac:dyDescent="0.25">
      <c r="A22" s="3">
        <v>41244</v>
      </c>
      <c r="B22" s="4">
        <v>0.31</v>
      </c>
      <c r="C22" s="4">
        <v>0.25</v>
      </c>
      <c r="D22" s="4">
        <v>0.44</v>
      </c>
      <c r="E22" s="4">
        <f t="shared" si="0"/>
        <v>-0.13</v>
      </c>
      <c r="F22" s="4">
        <v>0.31</v>
      </c>
      <c r="G22" s="4">
        <v>0.25</v>
      </c>
      <c r="H22" s="4">
        <v>0.44</v>
      </c>
      <c r="I22" s="4">
        <f t="shared" si="1"/>
        <v>-0.13</v>
      </c>
      <c r="J22" s="4">
        <v>0.28999999999999998</v>
      </c>
      <c r="K22" s="4">
        <v>0.28999999999999998</v>
      </c>
      <c r="L22" s="4">
        <v>0.42</v>
      </c>
      <c r="M22" s="4">
        <f t="shared" si="2"/>
        <v>-0.13</v>
      </c>
      <c r="N22" s="6">
        <v>-4.1000000000000005</v>
      </c>
      <c r="O22" s="6">
        <v>-6.7</v>
      </c>
      <c r="P22" s="5">
        <v>5.21</v>
      </c>
      <c r="Q22" s="2">
        <v>6.05</v>
      </c>
      <c r="R22" s="10">
        <v>29</v>
      </c>
    </row>
    <row r="23" spans="1:25" x14ac:dyDescent="0.25">
      <c r="A23" s="3">
        <v>41275</v>
      </c>
      <c r="B23" s="4">
        <v>0.2</v>
      </c>
      <c r="C23" s="4">
        <v>0.42</v>
      </c>
      <c r="D23" s="4">
        <v>0.38</v>
      </c>
      <c r="E23" s="4">
        <f t="shared" si="0"/>
        <v>-0.18</v>
      </c>
      <c r="F23" s="4">
        <v>0.23</v>
      </c>
      <c r="G23" s="4">
        <v>0.42</v>
      </c>
      <c r="H23" s="4">
        <v>0.35</v>
      </c>
      <c r="I23" s="4">
        <f t="shared" si="1"/>
        <v>-0.11999999999999997</v>
      </c>
      <c r="J23" s="4">
        <v>0.2</v>
      </c>
      <c r="K23" s="4">
        <v>0.4</v>
      </c>
      <c r="L23" s="4">
        <v>0.39</v>
      </c>
      <c r="M23" s="4">
        <f t="shared" si="2"/>
        <v>-0.19</v>
      </c>
      <c r="N23" s="6">
        <v>-12.6</v>
      </c>
      <c r="O23" s="6">
        <v>-13.5</v>
      </c>
      <c r="P23" s="5">
        <v>5.73</v>
      </c>
      <c r="Q23" s="2">
        <v>6.79</v>
      </c>
      <c r="R23" s="10">
        <v>7.11</v>
      </c>
      <c r="S23" s="10">
        <v>13.01</v>
      </c>
      <c r="T23" s="10">
        <v>15.16</v>
      </c>
      <c r="U23" s="10">
        <v>9.7100000000000009</v>
      </c>
      <c r="V23" s="10">
        <v>16.05</v>
      </c>
      <c r="W23" s="10">
        <v>7.28</v>
      </c>
      <c r="X23" s="10">
        <v>14.23</v>
      </c>
      <c r="Y23" s="10">
        <v>14.23</v>
      </c>
    </row>
    <row r="24" spans="1:25" x14ac:dyDescent="0.25">
      <c r="A24" s="3">
        <v>41306</v>
      </c>
      <c r="B24" s="4">
        <v>0.31</v>
      </c>
      <c r="C24" s="4">
        <v>0.35</v>
      </c>
      <c r="D24" s="4">
        <v>0.35</v>
      </c>
      <c r="E24" s="4">
        <f t="shared" si="0"/>
        <v>-3.999999999999998E-2</v>
      </c>
      <c r="F24" s="4">
        <v>0.32</v>
      </c>
      <c r="G24" s="4">
        <v>0.32</v>
      </c>
      <c r="H24" s="4">
        <v>0.37</v>
      </c>
      <c r="I24" s="4">
        <f t="shared" si="1"/>
        <v>-4.9999999999999989E-2</v>
      </c>
      <c r="J24" s="4">
        <v>0.17</v>
      </c>
      <c r="K24" s="4">
        <v>0.32</v>
      </c>
      <c r="L24" s="4">
        <v>0.51</v>
      </c>
      <c r="M24" s="4">
        <f t="shared" si="2"/>
        <v>-0.33999999999999997</v>
      </c>
      <c r="N24" s="6">
        <v>2.6</v>
      </c>
      <c r="O24" s="6">
        <v>-3.9</v>
      </c>
      <c r="P24" s="5">
        <v>5.44</v>
      </c>
      <c r="Q24" s="2">
        <v>6.41</v>
      </c>
      <c r="R24" s="10">
        <v>11.35</v>
      </c>
      <c r="S24" s="10">
        <v>55.01</v>
      </c>
      <c r="T24" s="10">
        <v>61.6</v>
      </c>
      <c r="U24" s="10">
        <v>20.170000000000002</v>
      </c>
      <c r="V24" s="10">
        <v>49.24</v>
      </c>
      <c r="W24" s="10">
        <v>49.79</v>
      </c>
      <c r="X24" s="10">
        <v>18.190000000000001</v>
      </c>
      <c r="Y24" s="10">
        <v>18.190000000000001</v>
      </c>
    </row>
    <row r="25" spans="1:25" x14ac:dyDescent="0.25">
      <c r="A25" s="3">
        <v>41334</v>
      </c>
      <c r="B25" s="4">
        <v>0.33</v>
      </c>
      <c r="C25" s="4">
        <v>0.21</v>
      </c>
      <c r="D25" s="4">
        <v>0.46</v>
      </c>
      <c r="E25" s="4">
        <f t="shared" si="0"/>
        <v>-0.13</v>
      </c>
      <c r="F25" s="4">
        <v>0.32</v>
      </c>
      <c r="G25" s="4">
        <v>0.2</v>
      </c>
      <c r="H25" s="4">
        <v>0.48</v>
      </c>
      <c r="I25" s="4">
        <f t="shared" si="1"/>
        <v>-0.15999999999999998</v>
      </c>
      <c r="J25" s="4">
        <v>0.18</v>
      </c>
      <c r="K25" s="4">
        <v>0.28999999999999998</v>
      </c>
      <c r="L25" s="4">
        <v>0.53</v>
      </c>
      <c r="M25" s="4">
        <f t="shared" si="2"/>
        <v>-0.35000000000000003</v>
      </c>
      <c r="N25" s="6">
        <v>-5.5</v>
      </c>
      <c r="O25" s="6">
        <v>-8</v>
      </c>
      <c r="P25" s="5">
        <v>5.32</v>
      </c>
      <c r="Q25" s="2">
        <v>6.76</v>
      </c>
      <c r="R25" s="10">
        <v>21.23</v>
      </c>
      <c r="S25" s="10">
        <v>54.95</v>
      </c>
      <c r="T25" s="10">
        <v>60.14</v>
      </c>
      <c r="U25" s="10">
        <v>22.93</v>
      </c>
      <c r="V25" s="10">
        <v>60.2</v>
      </c>
      <c r="W25" s="10">
        <v>30.99</v>
      </c>
      <c r="X25" s="10">
        <v>61.52</v>
      </c>
      <c r="Y25" s="10">
        <v>36.93</v>
      </c>
    </row>
    <row r="26" spans="1:25" x14ac:dyDescent="0.25">
      <c r="A26" s="3">
        <v>41365</v>
      </c>
      <c r="B26" s="4">
        <v>0.28999999999999998</v>
      </c>
      <c r="C26" s="4">
        <v>0.2</v>
      </c>
      <c r="D26" s="4">
        <v>0.51</v>
      </c>
      <c r="E26" s="4">
        <f t="shared" si="0"/>
        <v>-0.22000000000000003</v>
      </c>
      <c r="F26" s="4">
        <v>0.28000000000000003</v>
      </c>
      <c r="G26" s="4">
        <v>0.17</v>
      </c>
      <c r="H26" s="4">
        <v>0.54</v>
      </c>
      <c r="I26" s="4">
        <f t="shared" si="1"/>
        <v>-0.26</v>
      </c>
      <c r="J26" s="4">
        <v>0.22</v>
      </c>
      <c r="K26" s="4">
        <v>0.22</v>
      </c>
      <c r="L26" s="4">
        <v>0.56000000000000005</v>
      </c>
      <c r="M26" s="4">
        <f t="shared" si="2"/>
        <v>-0.34000000000000008</v>
      </c>
      <c r="N26" s="6">
        <v>-9.1</v>
      </c>
      <c r="O26" s="6">
        <v>-9.3000000000000007</v>
      </c>
      <c r="P26" s="5">
        <v>5.43</v>
      </c>
      <c r="Q26" s="2">
        <v>6.07</v>
      </c>
      <c r="R26" s="10">
        <v>37.96</v>
      </c>
      <c r="S26" s="10">
        <v>30.5</v>
      </c>
      <c r="T26" s="10">
        <v>35.33</v>
      </c>
      <c r="U26" s="10">
        <v>21.45</v>
      </c>
      <c r="V26" s="10">
        <v>20.32</v>
      </c>
      <c r="W26" s="10">
        <v>33.32</v>
      </c>
      <c r="X26" s="10">
        <v>40.880000000000003</v>
      </c>
      <c r="Y26" s="10">
        <v>40.880000000000003</v>
      </c>
    </row>
    <row r="27" spans="1:25" x14ac:dyDescent="0.25">
      <c r="A27" s="3">
        <v>41395</v>
      </c>
      <c r="B27" s="4">
        <v>0.52</v>
      </c>
      <c r="C27" s="4">
        <v>0.22</v>
      </c>
      <c r="D27" s="4">
        <v>0.26</v>
      </c>
      <c r="E27" s="4">
        <f t="shared" si="0"/>
        <v>0.26</v>
      </c>
      <c r="F27" s="4">
        <v>0.56000000000000005</v>
      </c>
      <c r="G27" s="4">
        <v>0.2</v>
      </c>
      <c r="H27" s="4">
        <v>0.24</v>
      </c>
      <c r="I27" s="4">
        <f t="shared" si="1"/>
        <v>0.32000000000000006</v>
      </c>
      <c r="J27" s="4">
        <v>0.39</v>
      </c>
      <c r="K27" s="4">
        <v>0.27</v>
      </c>
      <c r="L27" s="4">
        <v>0.33</v>
      </c>
      <c r="M27" s="4">
        <f t="shared" si="2"/>
        <v>0.06</v>
      </c>
      <c r="N27" s="6">
        <v>13.900000000000002</v>
      </c>
      <c r="O27" s="6">
        <v>13.200000000000001</v>
      </c>
      <c r="P27" s="5">
        <v>5.96</v>
      </c>
      <c r="Q27" s="2">
        <v>6.83</v>
      </c>
      <c r="R27" s="10">
        <v>42.72</v>
      </c>
      <c r="S27" s="10">
        <v>66.73</v>
      </c>
      <c r="T27" s="10">
        <v>70.61</v>
      </c>
      <c r="U27" s="10">
        <v>45.18</v>
      </c>
      <c r="V27" s="10">
        <v>67.83</v>
      </c>
      <c r="W27" s="10">
        <v>63.6</v>
      </c>
      <c r="X27" s="10">
        <v>42.86</v>
      </c>
      <c r="Y27" s="10">
        <v>42.86</v>
      </c>
    </row>
    <row r="28" spans="1:25" x14ac:dyDescent="0.25">
      <c r="A28" s="3">
        <v>41426</v>
      </c>
      <c r="B28" s="4">
        <v>0.34</v>
      </c>
      <c r="C28" s="4">
        <v>0.21</v>
      </c>
      <c r="D28" s="4">
        <v>0.45</v>
      </c>
      <c r="E28" s="4">
        <f t="shared" si="0"/>
        <v>-0.10999999999999999</v>
      </c>
      <c r="F28" s="4">
        <v>0.3</v>
      </c>
      <c r="G28" s="4">
        <v>0.21</v>
      </c>
      <c r="H28" s="4">
        <v>0.49</v>
      </c>
      <c r="I28" s="4">
        <f t="shared" si="1"/>
        <v>-0.19</v>
      </c>
      <c r="J28" s="4">
        <v>0.28000000000000003</v>
      </c>
      <c r="K28" s="4">
        <v>0.34</v>
      </c>
      <c r="L28" s="4">
        <v>0.38</v>
      </c>
      <c r="M28" s="4">
        <f t="shared" si="2"/>
        <v>-9.9999999999999978E-2</v>
      </c>
      <c r="N28" s="6">
        <v>-1.5</v>
      </c>
      <c r="O28" s="6">
        <v>-1</v>
      </c>
      <c r="P28" s="5">
        <v>6.23</v>
      </c>
      <c r="Q28" s="2">
        <v>6.81</v>
      </c>
      <c r="R28" s="10">
        <v>55.53</v>
      </c>
      <c r="S28" s="10">
        <v>75.790000000000006</v>
      </c>
      <c r="T28" s="10">
        <v>79.209999999999994</v>
      </c>
      <c r="U28" s="10">
        <v>56.56</v>
      </c>
      <c r="V28" s="10">
        <v>80.5</v>
      </c>
      <c r="W28" s="10">
        <v>61.06</v>
      </c>
      <c r="X28" s="10">
        <v>60.65</v>
      </c>
      <c r="Y28" s="10">
        <v>63.78</v>
      </c>
    </row>
    <row r="29" spans="1:25" x14ac:dyDescent="0.25">
      <c r="A29" s="3">
        <v>41456</v>
      </c>
      <c r="B29" s="4">
        <v>0.63</v>
      </c>
      <c r="C29" s="4">
        <v>0.27</v>
      </c>
      <c r="D29" s="4">
        <v>0.1</v>
      </c>
      <c r="E29" s="4">
        <f t="shared" si="0"/>
        <v>0.53</v>
      </c>
      <c r="F29" s="4">
        <v>0.65</v>
      </c>
      <c r="G29" s="4">
        <v>0.21</v>
      </c>
      <c r="H29" s="4">
        <v>0.13</v>
      </c>
      <c r="I29" s="4">
        <f t="shared" si="1"/>
        <v>0.52</v>
      </c>
      <c r="J29" s="4">
        <v>0.47</v>
      </c>
      <c r="K29" s="4">
        <v>0.35</v>
      </c>
      <c r="L29" s="4">
        <v>0.18</v>
      </c>
      <c r="M29" s="4">
        <f t="shared" si="2"/>
        <v>0.28999999999999998</v>
      </c>
      <c r="N29" s="6">
        <v>13.5</v>
      </c>
      <c r="O29" s="6">
        <v>11.200000000000001</v>
      </c>
      <c r="P29" s="5">
        <v>6.92</v>
      </c>
      <c r="Q29" s="5">
        <v>7.3</v>
      </c>
      <c r="R29" s="10">
        <v>59.52</v>
      </c>
      <c r="S29" s="10">
        <v>78.61</v>
      </c>
      <c r="T29" s="10">
        <v>81.900000000000006</v>
      </c>
      <c r="U29" s="10">
        <v>64.87</v>
      </c>
      <c r="V29" s="10">
        <v>80.099999999999994</v>
      </c>
      <c r="W29" s="10">
        <v>75.31</v>
      </c>
      <c r="X29" s="10">
        <v>69.569999999999993</v>
      </c>
      <c r="Y29" s="10">
        <v>78.150000000000006</v>
      </c>
    </row>
    <row r="30" spans="1:25" x14ac:dyDescent="0.25">
      <c r="A30" s="3">
        <v>41487</v>
      </c>
      <c r="B30" s="4">
        <v>0.66</v>
      </c>
      <c r="C30" s="4">
        <v>0.22</v>
      </c>
      <c r="D30" s="4">
        <v>0.13</v>
      </c>
      <c r="E30" s="4">
        <f t="shared" si="0"/>
        <v>0.53</v>
      </c>
      <c r="F30" s="4">
        <v>0.67</v>
      </c>
      <c r="G30" s="4">
        <v>0.21</v>
      </c>
      <c r="H30" s="4">
        <v>0.12</v>
      </c>
      <c r="I30" s="4">
        <f t="shared" si="1"/>
        <v>0.55000000000000004</v>
      </c>
      <c r="J30" s="4">
        <v>0.66</v>
      </c>
      <c r="K30" s="4">
        <v>0.2</v>
      </c>
      <c r="L30" s="4">
        <v>0.15</v>
      </c>
      <c r="M30" s="4">
        <f t="shared" si="2"/>
        <v>0.51</v>
      </c>
      <c r="N30" s="6">
        <v>14.6</v>
      </c>
      <c r="O30" s="6">
        <v>15.2</v>
      </c>
      <c r="P30" s="5">
        <v>6.64</v>
      </c>
      <c r="Q30" s="5">
        <v>6.9</v>
      </c>
      <c r="R30" s="10">
        <v>71.67</v>
      </c>
      <c r="S30" s="10">
        <v>87.34</v>
      </c>
      <c r="T30" s="10">
        <v>90.92</v>
      </c>
      <c r="U30" s="10">
        <v>74.11</v>
      </c>
      <c r="V30" s="10">
        <v>86.56</v>
      </c>
      <c r="W30" s="10">
        <v>93.28</v>
      </c>
      <c r="X30" s="10">
        <v>91.68</v>
      </c>
      <c r="Y30" s="10">
        <v>91.68</v>
      </c>
    </row>
    <row r="31" spans="1:25" x14ac:dyDescent="0.25">
      <c r="A31" s="3">
        <v>41518</v>
      </c>
      <c r="B31" s="4">
        <v>0.43</v>
      </c>
      <c r="C31" s="4">
        <v>0.32</v>
      </c>
      <c r="D31" s="4">
        <v>0.25</v>
      </c>
      <c r="E31" s="4">
        <f t="shared" si="0"/>
        <v>0.18</v>
      </c>
      <c r="F31" s="4">
        <v>0.45</v>
      </c>
      <c r="G31" s="4">
        <v>0.33</v>
      </c>
      <c r="H31" s="4">
        <v>0.22</v>
      </c>
      <c r="I31" s="4">
        <f t="shared" si="1"/>
        <v>0.23</v>
      </c>
      <c r="J31" s="4">
        <v>0.36</v>
      </c>
      <c r="K31" s="4">
        <v>0.41</v>
      </c>
      <c r="L31" s="4">
        <v>0.23</v>
      </c>
      <c r="M31" s="4">
        <f t="shared" si="2"/>
        <v>0.12999999999999998</v>
      </c>
      <c r="N31" s="6">
        <v>7.3</v>
      </c>
      <c r="O31" s="6">
        <v>7.8</v>
      </c>
      <c r="P31" s="5">
        <v>6.53</v>
      </c>
      <c r="Q31" s="5">
        <v>7.56</v>
      </c>
      <c r="R31" s="10">
        <v>45.44</v>
      </c>
      <c r="S31" s="10">
        <v>77.959999999999994</v>
      </c>
      <c r="T31" s="10">
        <v>80.849999999999994</v>
      </c>
      <c r="U31" s="10">
        <v>65.77</v>
      </c>
      <c r="V31" s="10">
        <v>78.959999999999994</v>
      </c>
      <c r="W31" s="10">
        <v>65.84</v>
      </c>
      <c r="X31" s="10">
        <v>79.959999999999994</v>
      </c>
      <c r="Y31" s="10">
        <v>79.12</v>
      </c>
    </row>
    <row r="32" spans="1:25" x14ac:dyDescent="0.25">
      <c r="A32" s="3">
        <v>41548</v>
      </c>
      <c r="B32" s="4">
        <v>0.42</v>
      </c>
      <c r="C32" s="4">
        <v>0.24</v>
      </c>
      <c r="D32" s="4">
        <v>0.34</v>
      </c>
      <c r="E32" s="4">
        <f t="shared" si="0"/>
        <v>7.999999999999996E-2</v>
      </c>
      <c r="F32" s="4">
        <v>0.39</v>
      </c>
      <c r="G32" s="4">
        <v>0.26</v>
      </c>
      <c r="H32" s="4">
        <v>0.36</v>
      </c>
      <c r="I32" s="4">
        <f t="shared" si="1"/>
        <v>3.0000000000000027E-2</v>
      </c>
      <c r="J32" s="4">
        <v>0.31</v>
      </c>
      <c r="K32" s="4">
        <v>0.37</v>
      </c>
      <c r="L32" s="4">
        <v>0.31</v>
      </c>
      <c r="M32" s="4">
        <f t="shared" si="2"/>
        <v>0</v>
      </c>
      <c r="N32" s="2">
        <v>-7</v>
      </c>
      <c r="O32" s="2">
        <v>-4.2</v>
      </c>
      <c r="P32" s="2">
        <v>6.44</v>
      </c>
      <c r="Q32" s="2">
        <v>7.32</v>
      </c>
      <c r="R32" s="10">
        <v>30.16</v>
      </c>
      <c r="S32" s="10">
        <v>60.75</v>
      </c>
      <c r="T32" s="10">
        <v>65.59</v>
      </c>
      <c r="U32" s="10">
        <v>27.41</v>
      </c>
      <c r="V32" s="10">
        <v>63.34</v>
      </c>
      <c r="W32" s="10">
        <v>48.34</v>
      </c>
      <c r="X32" s="10">
        <v>26.37</v>
      </c>
      <c r="Y32" s="10">
        <v>26.37</v>
      </c>
    </row>
    <row r="33" spans="1:25" x14ac:dyDescent="0.25">
      <c r="A33" s="3">
        <v>41579</v>
      </c>
      <c r="B33" s="4">
        <v>0.28999999999999998</v>
      </c>
      <c r="C33" s="4">
        <v>0.28999999999999998</v>
      </c>
      <c r="D33" s="4">
        <v>0.42</v>
      </c>
      <c r="E33" s="4">
        <f t="shared" si="0"/>
        <v>-0.13</v>
      </c>
      <c r="F33" s="4">
        <v>0.33</v>
      </c>
      <c r="G33" s="4">
        <v>0.31</v>
      </c>
      <c r="H33" s="4">
        <v>0.37</v>
      </c>
      <c r="I33" s="4">
        <f t="shared" si="1"/>
        <v>-3.999999999999998E-2</v>
      </c>
      <c r="J33" s="4">
        <v>0.32</v>
      </c>
      <c r="K33" s="4">
        <v>0.3</v>
      </c>
      <c r="L33" s="4">
        <v>0.38</v>
      </c>
      <c r="M33" s="4">
        <f t="shared" si="2"/>
        <v>-0.06</v>
      </c>
      <c r="N33" s="2">
        <v>-5.4</v>
      </c>
      <c r="O33" s="2">
        <v>-0.3</v>
      </c>
      <c r="P33" s="2">
        <v>6.38</v>
      </c>
      <c r="Q33" s="2">
        <v>6.92</v>
      </c>
      <c r="R33" s="10">
        <v>26.68</v>
      </c>
      <c r="S33" s="10">
        <v>56.83</v>
      </c>
      <c r="T33" s="10">
        <v>60.83</v>
      </c>
      <c r="U33" s="10">
        <v>16.8</v>
      </c>
      <c r="V33" s="10">
        <v>58.4</v>
      </c>
      <c r="W33" s="10">
        <v>18.32</v>
      </c>
      <c r="X33" s="10">
        <v>28.01</v>
      </c>
      <c r="Y33" s="10">
        <v>28.01</v>
      </c>
    </row>
    <row r="34" spans="1:25" x14ac:dyDescent="0.25">
      <c r="A34" s="3">
        <v>41609</v>
      </c>
      <c r="B34" s="4">
        <v>0.35</v>
      </c>
      <c r="C34" s="4">
        <v>0.31</v>
      </c>
      <c r="D34" s="4">
        <v>0.34</v>
      </c>
      <c r="E34" s="4">
        <f t="shared" si="0"/>
        <v>9.9999999999999534E-3</v>
      </c>
      <c r="F34" s="4">
        <v>0.39</v>
      </c>
      <c r="G34" s="4">
        <v>0.28000000000000003</v>
      </c>
      <c r="H34" s="4">
        <v>0.33</v>
      </c>
      <c r="I34" s="4">
        <f t="shared" si="1"/>
        <v>0.06</v>
      </c>
      <c r="J34" s="4">
        <v>0.26</v>
      </c>
      <c r="K34" s="4">
        <v>0.4</v>
      </c>
      <c r="L34" s="4">
        <v>0.34</v>
      </c>
      <c r="M34" s="4">
        <f t="shared" si="2"/>
        <v>-8.0000000000000016E-2</v>
      </c>
      <c r="N34" s="2">
        <v>-2.1</v>
      </c>
      <c r="O34" s="2">
        <v>-0.1</v>
      </c>
      <c r="P34" s="2">
        <v>5.93</v>
      </c>
      <c r="Q34" s="2">
        <v>7.16</v>
      </c>
      <c r="R34" s="10">
        <v>19.5</v>
      </c>
      <c r="S34" s="10">
        <v>44.72</v>
      </c>
      <c r="T34" s="10">
        <v>46.97</v>
      </c>
      <c r="U34" s="10">
        <v>14.83</v>
      </c>
      <c r="V34" s="10">
        <v>49.88</v>
      </c>
      <c r="W34" s="10">
        <v>38.51</v>
      </c>
      <c r="X34" s="10">
        <v>25.64</v>
      </c>
      <c r="Y34" s="10">
        <v>25.64</v>
      </c>
    </row>
    <row r="35" spans="1:25" x14ac:dyDescent="0.25">
      <c r="A35" s="3">
        <v>41640</v>
      </c>
      <c r="B35" s="4">
        <v>0.28000000000000003</v>
      </c>
      <c r="C35" s="4">
        <v>0.27</v>
      </c>
      <c r="D35" s="4">
        <v>0.45</v>
      </c>
      <c r="E35" s="4">
        <f t="shared" si="0"/>
        <v>-0.16999999999999998</v>
      </c>
      <c r="F35" s="4">
        <v>0.28999999999999998</v>
      </c>
      <c r="G35" s="4">
        <v>0.32</v>
      </c>
      <c r="H35" s="4">
        <v>0.39</v>
      </c>
      <c r="I35" s="4">
        <f t="shared" si="1"/>
        <v>-0.10000000000000003</v>
      </c>
      <c r="J35" s="4">
        <v>0.23</v>
      </c>
      <c r="K35" s="4">
        <v>0.32</v>
      </c>
      <c r="L35" s="4">
        <v>0.45</v>
      </c>
      <c r="M35" s="4">
        <f t="shared" si="2"/>
        <v>-0.22</v>
      </c>
      <c r="N35" s="2">
        <v>-7.3</v>
      </c>
      <c r="O35" s="2">
        <v>-7.7</v>
      </c>
      <c r="P35" s="2">
        <v>5.78</v>
      </c>
      <c r="Q35" s="2">
        <v>6.88</v>
      </c>
      <c r="R35" s="10">
        <v>12.3</v>
      </c>
      <c r="S35" s="10">
        <v>50.07</v>
      </c>
      <c r="T35" s="10">
        <v>55.42</v>
      </c>
      <c r="U35" s="10">
        <v>8.34</v>
      </c>
      <c r="V35" s="10">
        <v>58.22</v>
      </c>
      <c r="W35" s="10">
        <v>9.6300000000000008</v>
      </c>
      <c r="X35" s="10">
        <v>13.52</v>
      </c>
      <c r="Y35" s="10">
        <v>13.52</v>
      </c>
    </row>
    <row r="36" spans="1:25" x14ac:dyDescent="0.25">
      <c r="A36" s="3">
        <v>41671</v>
      </c>
      <c r="B36" s="4">
        <v>0.27</v>
      </c>
      <c r="C36" s="4">
        <v>0.19</v>
      </c>
      <c r="D36" s="4">
        <v>0.53</v>
      </c>
      <c r="E36" s="4">
        <f t="shared" si="0"/>
        <v>-0.26</v>
      </c>
      <c r="F36" s="4">
        <v>0.3</v>
      </c>
      <c r="G36" s="4">
        <v>0.17</v>
      </c>
      <c r="H36" s="4">
        <v>0.54</v>
      </c>
      <c r="I36" s="4">
        <f t="shared" si="1"/>
        <v>-0.24000000000000005</v>
      </c>
      <c r="J36" s="4">
        <v>0.22</v>
      </c>
      <c r="K36" s="4">
        <v>0.31</v>
      </c>
      <c r="L36" s="4">
        <v>0.46</v>
      </c>
      <c r="M36" s="4">
        <f t="shared" si="2"/>
        <v>-0.24000000000000002</v>
      </c>
      <c r="N36" s="2">
        <v>-7.9</v>
      </c>
      <c r="O36" s="2">
        <v>-10.4</v>
      </c>
      <c r="P36" s="2">
        <v>6.13</v>
      </c>
      <c r="Q36" s="2">
        <v>7.27</v>
      </c>
      <c r="R36" s="10">
        <v>19.66</v>
      </c>
      <c r="S36" s="10">
        <v>47.32</v>
      </c>
      <c r="T36" s="10">
        <v>52.05</v>
      </c>
      <c r="U36" s="10">
        <v>17.559999999999999</v>
      </c>
      <c r="V36" s="10">
        <v>49.69</v>
      </c>
      <c r="W36" s="10">
        <v>30.84</v>
      </c>
      <c r="X36" s="10">
        <v>34.229999999999997</v>
      </c>
      <c r="Y36" s="10">
        <v>34.229999999999997</v>
      </c>
    </row>
    <row r="37" spans="1:25" x14ac:dyDescent="0.25">
      <c r="A37" s="3">
        <v>41699</v>
      </c>
      <c r="B37" s="4">
        <v>0.28000000000000003</v>
      </c>
      <c r="C37" s="4">
        <v>0.26</v>
      </c>
      <c r="D37" s="4">
        <v>0.46</v>
      </c>
      <c r="E37" s="4">
        <f t="shared" si="0"/>
        <v>-0.18</v>
      </c>
      <c r="F37" s="4">
        <v>0.26</v>
      </c>
      <c r="G37" s="4">
        <v>0.26</v>
      </c>
      <c r="H37" s="4">
        <v>0.47</v>
      </c>
      <c r="I37" s="4">
        <f t="shared" si="1"/>
        <v>-0.20999999999999996</v>
      </c>
      <c r="J37" s="4">
        <v>0.21</v>
      </c>
      <c r="K37" s="4">
        <v>0.4</v>
      </c>
      <c r="L37" s="4">
        <v>0.39</v>
      </c>
      <c r="M37" s="4">
        <f t="shared" si="2"/>
        <v>-0.18000000000000002</v>
      </c>
      <c r="N37" s="2">
        <v>-6.7</v>
      </c>
      <c r="O37" s="2">
        <v>-5.3</v>
      </c>
      <c r="P37" s="2">
        <v>5.98</v>
      </c>
      <c r="Q37" s="2">
        <v>7.22</v>
      </c>
      <c r="R37" s="10">
        <v>17.38</v>
      </c>
      <c r="S37" s="10">
        <v>56.9</v>
      </c>
      <c r="T37" s="10">
        <v>61.01</v>
      </c>
      <c r="U37" s="10">
        <v>20.79</v>
      </c>
      <c r="V37" s="10">
        <v>63.22</v>
      </c>
      <c r="W37" s="10">
        <v>46.09</v>
      </c>
      <c r="X37" s="10">
        <v>28.98</v>
      </c>
      <c r="Y37" s="10">
        <v>28.98</v>
      </c>
    </row>
    <row r="38" spans="1:25" x14ac:dyDescent="0.25">
      <c r="A38" s="3">
        <v>41730</v>
      </c>
      <c r="B38" s="4">
        <v>0.56000000000000005</v>
      </c>
      <c r="C38" s="4">
        <v>0.2</v>
      </c>
      <c r="D38" s="4">
        <v>0.24</v>
      </c>
      <c r="E38" s="4">
        <f t="shared" si="0"/>
        <v>0.32000000000000006</v>
      </c>
      <c r="F38" s="4">
        <v>0.53</v>
      </c>
      <c r="G38" s="4">
        <v>0.21</v>
      </c>
      <c r="H38" s="4">
        <v>0.26</v>
      </c>
      <c r="I38" s="4">
        <f t="shared" si="1"/>
        <v>0.27</v>
      </c>
      <c r="J38" s="4">
        <v>0.35</v>
      </c>
      <c r="K38" s="4">
        <v>0.31</v>
      </c>
      <c r="L38" s="4">
        <v>0.35</v>
      </c>
      <c r="M38" s="4">
        <f t="shared" si="2"/>
        <v>0</v>
      </c>
      <c r="N38" s="2">
        <v>9</v>
      </c>
      <c r="O38" s="2">
        <v>7.6</v>
      </c>
      <c r="P38" s="2">
        <v>6.18</v>
      </c>
      <c r="Q38" s="2">
        <v>6.98</v>
      </c>
      <c r="R38" s="10">
        <v>34.15</v>
      </c>
      <c r="S38" s="10">
        <v>68.040000000000006</v>
      </c>
      <c r="T38" s="10">
        <v>71.959999999999994</v>
      </c>
      <c r="U38" s="10">
        <v>31.82</v>
      </c>
      <c r="V38" s="10">
        <v>70.5</v>
      </c>
      <c r="W38" s="10">
        <v>47.56</v>
      </c>
      <c r="X38" s="10">
        <v>43.17</v>
      </c>
      <c r="Y38" s="10">
        <v>43.17</v>
      </c>
    </row>
    <row r="39" spans="1:25" x14ac:dyDescent="0.25">
      <c r="A39" s="3">
        <v>41760</v>
      </c>
      <c r="B39" s="4">
        <v>0.31</v>
      </c>
      <c r="C39" s="4">
        <v>0.24</v>
      </c>
      <c r="D39" s="4">
        <v>0.46</v>
      </c>
      <c r="E39" s="4">
        <f t="shared" si="0"/>
        <v>-0.15000000000000002</v>
      </c>
      <c r="F39" s="4">
        <v>0.34</v>
      </c>
      <c r="G39" s="4">
        <v>0.24</v>
      </c>
      <c r="H39" s="4">
        <v>0.43</v>
      </c>
      <c r="I39" s="4">
        <f t="shared" si="1"/>
        <v>-8.9999999999999969E-2</v>
      </c>
      <c r="J39" s="4">
        <v>0.2</v>
      </c>
      <c r="K39" s="4">
        <v>0.36</v>
      </c>
      <c r="L39" s="4">
        <v>0.43</v>
      </c>
      <c r="M39" s="4">
        <f t="shared" si="2"/>
        <v>-0.22999999999999998</v>
      </c>
      <c r="N39" s="2">
        <v>-2.8</v>
      </c>
      <c r="O39" s="2">
        <v>-1.6</v>
      </c>
      <c r="P39" s="2">
        <v>5.96</v>
      </c>
      <c r="Q39" s="2">
        <v>6.92</v>
      </c>
      <c r="R39" s="10">
        <v>32.619999999999997</v>
      </c>
      <c r="S39" s="10">
        <v>62.36</v>
      </c>
      <c r="T39" s="10">
        <v>67.17</v>
      </c>
      <c r="U39" s="10">
        <v>37.21</v>
      </c>
      <c r="V39" s="10">
        <v>64.72</v>
      </c>
      <c r="W39" s="10">
        <v>39.799999999999997</v>
      </c>
      <c r="X39" s="10">
        <v>51.36</v>
      </c>
      <c r="Y39" s="10">
        <v>51.36</v>
      </c>
    </row>
    <row r="40" spans="1:25" x14ac:dyDescent="0.25">
      <c r="A40" s="3">
        <v>41791</v>
      </c>
      <c r="B40" s="4">
        <v>0.35</v>
      </c>
      <c r="C40" s="4">
        <v>0.26</v>
      </c>
      <c r="D40" s="4">
        <v>0.39</v>
      </c>
      <c r="E40" s="4">
        <f t="shared" si="0"/>
        <v>-4.0000000000000036E-2</v>
      </c>
      <c r="F40" s="4">
        <v>0.37</v>
      </c>
      <c r="G40" s="4">
        <v>0.25</v>
      </c>
      <c r="H40" s="4">
        <v>0.37</v>
      </c>
      <c r="I40" s="4">
        <f t="shared" si="1"/>
        <v>0</v>
      </c>
      <c r="J40" s="4">
        <v>0.22</v>
      </c>
      <c r="K40" s="4">
        <v>0.47</v>
      </c>
      <c r="L40" s="4">
        <v>0.31</v>
      </c>
      <c r="M40" s="4">
        <f t="shared" si="2"/>
        <v>-0.09</v>
      </c>
      <c r="N40" s="2">
        <v>0</v>
      </c>
      <c r="O40" s="2">
        <v>0</v>
      </c>
      <c r="P40" s="2">
        <v>6.41</v>
      </c>
      <c r="Q40" s="2">
        <v>7.02</v>
      </c>
      <c r="S40" s="10">
        <v>73.97</v>
      </c>
      <c r="T40" s="10">
        <v>77.3</v>
      </c>
      <c r="U40" s="10">
        <v>53.16</v>
      </c>
      <c r="V40" s="10">
        <v>76.09</v>
      </c>
      <c r="W40" s="10">
        <v>65.650000000000006</v>
      </c>
      <c r="X40" s="10">
        <v>69.64</v>
      </c>
      <c r="Y40" s="10">
        <v>69.64</v>
      </c>
    </row>
    <row r="41" spans="1:25" x14ac:dyDescent="0.25">
      <c r="A41" s="3">
        <v>41821</v>
      </c>
      <c r="B41" s="4">
        <v>0.42</v>
      </c>
      <c r="C41" s="4">
        <v>0.22</v>
      </c>
      <c r="D41" s="4">
        <v>0.36</v>
      </c>
      <c r="E41" s="4">
        <f t="shared" si="0"/>
        <v>0.06</v>
      </c>
      <c r="F41" s="4">
        <v>0.43</v>
      </c>
      <c r="G41" s="4">
        <v>0.24</v>
      </c>
      <c r="H41" s="4">
        <v>0.33</v>
      </c>
      <c r="I41" s="4">
        <f t="shared" si="1"/>
        <v>9.9999999999999978E-2</v>
      </c>
      <c r="J41" s="4">
        <v>0.32</v>
      </c>
      <c r="K41" s="4">
        <v>0.31</v>
      </c>
      <c r="L41" s="4">
        <v>0.37</v>
      </c>
      <c r="M41" s="4">
        <f t="shared" si="2"/>
        <v>-4.9999999999999989E-2</v>
      </c>
      <c r="N41" s="2">
        <v>0.1</v>
      </c>
      <c r="O41" s="2">
        <v>0.1</v>
      </c>
      <c r="P41" s="2">
        <v>6.33</v>
      </c>
      <c r="Q41" s="2">
        <v>7.31</v>
      </c>
      <c r="S41" s="10">
        <v>81.709999999999994</v>
      </c>
      <c r="T41" s="10">
        <v>84.54</v>
      </c>
      <c r="U41" s="10">
        <v>69.42</v>
      </c>
      <c r="V41" s="10">
        <v>84.07</v>
      </c>
      <c r="W41" s="10">
        <v>72.63</v>
      </c>
      <c r="X41" s="10">
        <v>62.92</v>
      </c>
      <c r="Y41" s="10">
        <v>62.92</v>
      </c>
    </row>
    <row r="42" spans="1:25" x14ac:dyDescent="0.25">
      <c r="A42" s="3">
        <v>41852</v>
      </c>
      <c r="B42" s="4">
        <v>0.4</v>
      </c>
      <c r="C42" s="4">
        <v>0.34</v>
      </c>
      <c r="D42" s="4">
        <v>0.26</v>
      </c>
      <c r="E42" s="4">
        <f t="shared" si="0"/>
        <v>0.14000000000000001</v>
      </c>
      <c r="F42" s="4">
        <v>0.5</v>
      </c>
      <c r="G42" s="4">
        <v>0.32</v>
      </c>
      <c r="H42" s="4">
        <v>0.18</v>
      </c>
      <c r="I42" s="4">
        <f t="shared" si="1"/>
        <v>0.32</v>
      </c>
      <c r="J42" s="4">
        <v>0.35</v>
      </c>
      <c r="K42" s="4">
        <v>0.35</v>
      </c>
      <c r="L42" s="4">
        <v>0.3</v>
      </c>
      <c r="M42" s="4">
        <f t="shared" si="2"/>
        <v>4.9999999999999989E-2</v>
      </c>
      <c r="N42" s="2">
        <v>3.7</v>
      </c>
      <c r="O42" s="2">
        <v>5.4</v>
      </c>
      <c r="P42" s="2">
        <v>6.38</v>
      </c>
      <c r="Q42" s="2">
        <v>7.46</v>
      </c>
      <c r="S42" s="10">
        <v>86.59</v>
      </c>
      <c r="T42" s="10">
        <v>88.28</v>
      </c>
      <c r="U42" s="10">
        <v>60.72</v>
      </c>
      <c r="V42" s="10">
        <v>88.44</v>
      </c>
      <c r="W42" s="10">
        <v>78</v>
      </c>
      <c r="X42" s="10">
        <v>90.48</v>
      </c>
      <c r="Y42" s="10">
        <v>95.94</v>
      </c>
    </row>
    <row r="43" spans="1:25" x14ac:dyDescent="0.25">
      <c r="A43" s="3">
        <v>41883</v>
      </c>
      <c r="B43" s="4">
        <v>0.5</v>
      </c>
      <c r="C43" s="4">
        <v>0.19</v>
      </c>
      <c r="D43" s="4">
        <v>0.31</v>
      </c>
      <c r="E43" s="4">
        <f t="shared" si="0"/>
        <v>0.19</v>
      </c>
      <c r="F43" s="4">
        <v>0.48</v>
      </c>
      <c r="G43" s="4">
        <v>0.2</v>
      </c>
      <c r="H43" s="4">
        <v>0.31</v>
      </c>
      <c r="I43" s="4">
        <f t="shared" si="1"/>
        <v>0.16999999999999998</v>
      </c>
      <c r="J43" s="4">
        <v>0.36</v>
      </c>
      <c r="K43" s="4">
        <v>0.32</v>
      </c>
      <c r="L43" s="4">
        <v>0.32</v>
      </c>
      <c r="M43" s="4">
        <f t="shared" si="2"/>
        <v>3.999999999999998E-2</v>
      </c>
      <c r="N43" s="2">
        <v>4.2</v>
      </c>
      <c r="O43" s="2">
        <v>3.9</v>
      </c>
      <c r="P43" s="2">
        <v>6.76</v>
      </c>
      <c r="Q43" s="2">
        <v>7.34</v>
      </c>
      <c r="S43" s="10">
        <v>81.14</v>
      </c>
      <c r="T43" s="10">
        <v>84.53</v>
      </c>
      <c r="U43" s="10">
        <v>65.06</v>
      </c>
      <c r="V43" s="10">
        <v>81.33</v>
      </c>
      <c r="W43" s="10">
        <v>81.88</v>
      </c>
      <c r="X43" s="10">
        <v>78.709999999999994</v>
      </c>
      <c r="Y43" s="10">
        <v>78.709999999999994</v>
      </c>
    </row>
    <row r="44" spans="1:25" x14ac:dyDescent="0.25">
      <c r="A44" s="3">
        <v>41913</v>
      </c>
      <c r="B44" s="4">
        <v>0.37</v>
      </c>
      <c r="C44" s="4">
        <v>0.27</v>
      </c>
      <c r="D44" s="4">
        <v>0.37</v>
      </c>
      <c r="E44" s="4">
        <f t="shared" si="0"/>
        <v>0</v>
      </c>
      <c r="F44" s="4">
        <v>0.32</v>
      </c>
      <c r="G44" s="4">
        <v>0.26</v>
      </c>
      <c r="H44" s="4">
        <v>0.42</v>
      </c>
      <c r="I44" s="4">
        <f t="shared" si="1"/>
        <v>-9.9999999999999978E-2</v>
      </c>
      <c r="J44" s="4">
        <v>0.32</v>
      </c>
      <c r="K44" s="4">
        <v>0.38</v>
      </c>
      <c r="L44" s="4">
        <v>0.3</v>
      </c>
      <c r="M44" s="4">
        <f t="shared" si="2"/>
        <v>2.0000000000000018E-2</v>
      </c>
      <c r="N44" s="2">
        <v>3.1</v>
      </c>
      <c r="O44" s="2">
        <v>-0.1</v>
      </c>
      <c r="P44" s="2">
        <v>6.64</v>
      </c>
      <c r="Q44" s="2">
        <v>7.27</v>
      </c>
      <c r="S44" s="10">
        <v>69.3</v>
      </c>
      <c r="T44" s="10">
        <v>73.760000000000005</v>
      </c>
      <c r="U44" s="10">
        <v>38.47</v>
      </c>
      <c r="V44" s="10">
        <v>73.209999999999994</v>
      </c>
      <c r="W44" s="10">
        <v>46.13</v>
      </c>
      <c r="X44" s="10">
        <v>55.67</v>
      </c>
      <c r="Y44" s="10">
        <v>55.67</v>
      </c>
    </row>
    <row r="45" spans="1:25" x14ac:dyDescent="0.25">
      <c r="A45" s="3">
        <v>41944</v>
      </c>
      <c r="B45" s="4">
        <v>0.28999999999999998</v>
      </c>
      <c r="C45" s="4">
        <v>0.36</v>
      </c>
      <c r="D45" s="4">
        <v>0.36</v>
      </c>
      <c r="E45" s="4">
        <f t="shared" si="0"/>
        <v>-7.0000000000000007E-2</v>
      </c>
      <c r="F45" s="4">
        <v>0.19</v>
      </c>
      <c r="G45" s="4">
        <v>0.4</v>
      </c>
      <c r="H45" s="4">
        <v>0.4</v>
      </c>
      <c r="I45" s="4">
        <f t="shared" si="1"/>
        <v>-0.21000000000000002</v>
      </c>
      <c r="J45" s="4">
        <v>0.2</v>
      </c>
      <c r="K45" s="4">
        <v>0.41</v>
      </c>
      <c r="L45" s="4">
        <v>0.39</v>
      </c>
      <c r="M45" s="4">
        <f t="shared" si="2"/>
        <v>-0.19</v>
      </c>
      <c r="N45" s="2">
        <v>-1.4</v>
      </c>
      <c r="O45" s="2">
        <v>-3.1</v>
      </c>
      <c r="P45" s="2">
        <v>6.54</v>
      </c>
      <c r="Q45" s="2">
        <v>7.03</v>
      </c>
      <c r="S45" s="10">
        <v>47.17</v>
      </c>
      <c r="T45" s="10">
        <v>47.51</v>
      </c>
      <c r="U45" s="10">
        <v>35.729999999999997</v>
      </c>
      <c r="V45" s="10">
        <v>63.19</v>
      </c>
      <c r="W45" s="10">
        <v>24.15</v>
      </c>
      <c r="X45" s="10">
        <v>31.03</v>
      </c>
      <c r="Y45" s="10">
        <v>31.03</v>
      </c>
    </row>
    <row r="46" spans="1:25" x14ac:dyDescent="0.25">
      <c r="A46" s="3">
        <v>41974</v>
      </c>
      <c r="B46" s="4">
        <v>0.27</v>
      </c>
      <c r="C46" s="4">
        <v>0.38</v>
      </c>
      <c r="D46" s="4">
        <v>0.35</v>
      </c>
      <c r="E46" s="4">
        <f t="shared" si="0"/>
        <v>-7.999999999999996E-2</v>
      </c>
      <c r="F46" s="4">
        <v>0.28999999999999998</v>
      </c>
      <c r="G46" s="4">
        <v>0.37</v>
      </c>
      <c r="H46" s="4">
        <v>0.34</v>
      </c>
      <c r="I46" s="4">
        <f t="shared" si="1"/>
        <v>-5.0000000000000044E-2</v>
      </c>
      <c r="J46" s="4">
        <v>0.22</v>
      </c>
      <c r="K46" s="4">
        <v>0.5</v>
      </c>
      <c r="L46" s="4">
        <v>0.28000000000000003</v>
      </c>
      <c r="M46" s="4">
        <f t="shared" si="2"/>
        <v>-6.0000000000000026E-2</v>
      </c>
      <c r="N46" s="2">
        <v>3.2</v>
      </c>
      <c r="O46" s="2">
        <v>5.0999999999999996</v>
      </c>
      <c r="P46" s="2">
        <v>6.09</v>
      </c>
      <c r="Q46" s="2">
        <v>6.86</v>
      </c>
      <c r="S46" s="10">
        <v>34.880000000000003</v>
      </c>
      <c r="T46" s="10">
        <v>37.89</v>
      </c>
      <c r="U46" s="10">
        <v>20</v>
      </c>
      <c r="V46" s="10">
        <v>28.55</v>
      </c>
      <c r="W46" s="10">
        <v>46.61</v>
      </c>
      <c r="X46" s="10">
        <v>38.76</v>
      </c>
      <c r="Y46" s="10">
        <v>38.76</v>
      </c>
    </row>
    <row r="47" spans="1:25" x14ac:dyDescent="0.25">
      <c r="A47" s="3">
        <v>42005</v>
      </c>
      <c r="B47" s="4">
        <v>0.4</v>
      </c>
      <c r="C47" s="4">
        <v>0.37</v>
      </c>
      <c r="D47" s="4">
        <v>0.23</v>
      </c>
      <c r="E47" s="4">
        <f t="shared" si="0"/>
        <v>0.17</v>
      </c>
      <c r="F47" s="4">
        <v>0.36</v>
      </c>
      <c r="G47" s="4">
        <v>0.36</v>
      </c>
      <c r="H47" s="4">
        <v>0.28000000000000003</v>
      </c>
      <c r="I47" s="4">
        <f t="shared" si="1"/>
        <v>7.999999999999996E-2</v>
      </c>
      <c r="J47" s="4">
        <v>0.28999999999999998</v>
      </c>
      <c r="K47" s="4">
        <v>0.54</v>
      </c>
      <c r="L47" s="4">
        <v>0.17</v>
      </c>
      <c r="M47" s="4">
        <f t="shared" si="2"/>
        <v>0.11999999999999997</v>
      </c>
      <c r="N47" s="2">
        <v>2.69</v>
      </c>
      <c r="O47" s="2">
        <v>0</v>
      </c>
      <c r="P47" s="2">
        <v>6.38</v>
      </c>
      <c r="Q47" s="2">
        <v>6.86</v>
      </c>
      <c r="S47" s="10">
        <v>47.27</v>
      </c>
      <c r="T47" s="10">
        <v>48.86</v>
      </c>
      <c r="U47" s="10">
        <v>8.2899999999999991</v>
      </c>
      <c r="V47" s="10">
        <f>V35</f>
        <v>58.22</v>
      </c>
      <c r="W47" s="10">
        <f>W35</f>
        <v>9.6300000000000008</v>
      </c>
      <c r="X47" s="10">
        <v>41.59</v>
      </c>
      <c r="Y47" s="10">
        <v>41.59</v>
      </c>
    </row>
    <row r="48" spans="1:25" x14ac:dyDescent="0.25">
      <c r="A48" s="3">
        <v>42036</v>
      </c>
      <c r="B48" s="4">
        <v>0.37</v>
      </c>
      <c r="C48" s="4">
        <v>0.37</v>
      </c>
      <c r="D48" s="4">
        <v>0.26</v>
      </c>
      <c r="E48" s="4">
        <f t="shared" si="0"/>
        <v>0.10999999999999999</v>
      </c>
      <c r="F48" s="4">
        <v>0.39</v>
      </c>
      <c r="G48" s="4">
        <v>0.34</v>
      </c>
      <c r="H48" s="4">
        <v>0.27</v>
      </c>
      <c r="I48" s="4">
        <f t="shared" si="1"/>
        <v>0.12</v>
      </c>
      <c r="J48" s="4">
        <v>0.28000000000000003</v>
      </c>
      <c r="K48" s="4">
        <v>0.4</v>
      </c>
      <c r="L48" s="4">
        <v>0.33</v>
      </c>
      <c r="M48" s="4">
        <f t="shared" si="2"/>
        <v>-4.9999999999999989E-2</v>
      </c>
      <c r="N48" s="2">
        <v>9.1999999999999993</v>
      </c>
      <c r="O48" s="2">
        <v>8.3000000000000007</v>
      </c>
      <c r="P48" s="2">
        <v>7.04</v>
      </c>
      <c r="Q48" s="2">
        <v>7.07</v>
      </c>
      <c r="S48" s="10">
        <v>44.99</v>
      </c>
      <c r="T48" s="10">
        <v>46.86</v>
      </c>
      <c r="U48" s="10">
        <v>16.010000000000002</v>
      </c>
      <c r="V48" s="10">
        <v>45.78</v>
      </c>
      <c r="W48" s="10">
        <v>34.770000000000003</v>
      </c>
      <c r="X48" s="10">
        <v>30.34</v>
      </c>
      <c r="Y48" s="10">
        <v>30.34</v>
      </c>
    </row>
    <row r="49" spans="1:25" x14ac:dyDescent="0.25">
      <c r="A49" s="3">
        <v>42064</v>
      </c>
      <c r="B49" s="4">
        <v>0.43</v>
      </c>
      <c r="C49" s="4">
        <v>0.14000000000000001</v>
      </c>
      <c r="D49" s="4">
        <v>0.43</v>
      </c>
      <c r="E49" s="4">
        <f t="shared" si="0"/>
        <v>0</v>
      </c>
      <c r="F49" s="4">
        <v>0.41</v>
      </c>
      <c r="G49" s="4">
        <v>0.17</v>
      </c>
      <c r="H49" s="4">
        <v>0.43</v>
      </c>
      <c r="I49" s="4">
        <f t="shared" si="1"/>
        <v>-2.0000000000000018E-2</v>
      </c>
      <c r="J49" s="4">
        <v>0.36</v>
      </c>
      <c r="K49" s="4">
        <v>0.26</v>
      </c>
      <c r="L49" s="4">
        <v>0.39</v>
      </c>
      <c r="M49" s="4">
        <f t="shared" si="2"/>
        <v>-3.0000000000000027E-2</v>
      </c>
      <c r="N49" s="2">
        <v>6.7</v>
      </c>
      <c r="O49" s="2">
        <v>2.4</v>
      </c>
      <c r="P49" s="5">
        <v>6.5</v>
      </c>
      <c r="Q49" s="2">
        <v>6.62</v>
      </c>
      <c r="S49" s="10">
        <v>63.39</v>
      </c>
      <c r="T49" s="10">
        <v>69.09</v>
      </c>
      <c r="U49" s="10">
        <v>21.96</v>
      </c>
      <c r="V49" s="10">
        <v>64.97</v>
      </c>
      <c r="W49" s="10">
        <v>21.8</v>
      </c>
      <c r="X49" s="10">
        <v>41.53</v>
      </c>
      <c r="Y49" s="10">
        <v>41.53</v>
      </c>
    </row>
    <row r="50" spans="1:25" x14ac:dyDescent="0.25">
      <c r="A50" s="3">
        <v>42095</v>
      </c>
      <c r="B50" s="4">
        <v>0.53</v>
      </c>
      <c r="C50" s="4">
        <v>0.2</v>
      </c>
      <c r="D50" s="4">
        <v>0.27</v>
      </c>
      <c r="E50" s="4">
        <f t="shared" si="0"/>
        <v>0.26</v>
      </c>
      <c r="F50" s="4">
        <v>0.55000000000000004</v>
      </c>
      <c r="G50" s="4">
        <v>0.21</v>
      </c>
      <c r="H50" s="4">
        <v>0.24</v>
      </c>
      <c r="I50" s="4">
        <f t="shared" si="1"/>
        <v>0.31000000000000005</v>
      </c>
      <c r="J50" s="4">
        <v>0.38</v>
      </c>
      <c r="K50" s="4">
        <v>0.35</v>
      </c>
      <c r="L50" s="4">
        <v>0.28000000000000003</v>
      </c>
      <c r="M50" s="4">
        <f t="shared" si="2"/>
        <v>9.9999999999999978E-2</v>
      </c>
      <c r="N50" s="2">
        <v>4.8</v>
      </c>
      <c r="O50" s="2">
        <v>5.7</v>
      </c>
      <c r="P50" s="2">
        <v>7.09</v>
      </c>
      <c r="Q50" s="2">
        <v>6.97</v>
      </c>
      <c r="S50" s="10">
        <v>55.68</v>
      </c>
      <c r="T50" s="10">
        <v>74.959999999999994</v>
      </c>
      <c r="U50" s="10">
        <v>22.84</v>
      </c>
      <c r="V50" s="10">
        <v>60.31</v>
      </c>
      <c r="W50" s="10">
        <v>26.14</v>
      </c>
      <c r="X50" s="10">
        <v>32.53</v>
      </c>
      <c r="Y50" s="10">
        <v>32.53</v>
      </c>
    </row>
    <row r="51" spans="1:25" x14ac:dyDescent="0.25">
      <c r="A51" s="3">
        <v>42125</v>
      </c>
      <c r="B51" s="24">
        <v>0.6</v>
      </c>
      <c r="C51" s="24">
        <v>0.28000000000000003</v>
      </c>
      <c r="D51" s="24">
        <v>0.13</v>
      </c>
      <c r="E51" s="24">
        <f t="shared" si="0"/>
        <v>0.47</v>
      </c>
      <c r="F51" s="24">
        <v>0.57999999999999996</v>
      </c>
      <c r="G51" s="24">
        <v>0.26</v>
      </c>
      <c r="H51" s="24">
        <v>0.17</v>
      </c>
      <c r="I51" s="24">
        <f t="shared" si="1"/>
        <v>0.40999999999999992</v>
      </c>
      <c r="J51" s="24">
        <v>0.41</v>
      </c>
      <c r="K51" s="24">
        <v>0.39</v>
      </c>
      <c r="L51" s="24">
        <v>0.21</v>
      </c>
      <c r="M51" s="24">
        <f t="shared" si="2"/>
        <v>0.19999999999999998</v>
      </c>
      <c r="N51" s="6">
        <v>8.8699999999999992</v>
      </c>
      <c r="O51" s="6">
        <v>9.67</v>
      </c>
      <c r="P51" s="5">
        <v>6.6</v>
      </c>
      <c r="Q51" s="2">
        <v>6.22</v>
      </c>
      <c r="S51" s="10">
        <v>63.58</v>
      </c>
      <c r="T51" s="10">
        <v>72.180000000000007</v>
      </c>
      <c r="U51" s="10">
        <v>32.18</v>
      </c>
      <c r="V51" s="10">
        <v>68.5</v>
      </c>
      <c r="W51" s="10">
        <v>25.18</v>
      </c>
      <c r="X51" s="10">
        <v>56.23</v>
      </c>
      <c r="Y51" s="10">
        <v>56.23</v>
      </c>
    </row>
    <row r="52" spans="1:25" x14ac:dyDescent="0.25">
      <c r="A52" s="3">
        <v>42156</v>
      </c>
      <c r="B52" s="24">
        <v>0.5</v>
      </c>
      <c r="C52" s="24">
        <v>0.17</v>
      </c>
      <c r="D52" s="24">
        <v>0.33</v>
      </c>
      <c r="E52" s="24">
        <f t="shared" si="0"/>
        <v>0.16999999999999998</v>
      </c>
      <c r="F52" s="24">
        <v>0.63</v>
      </c>
      <c r="G52" s="24">
        <v>0.13</v>
      </c>
      <c r="H52" s="24">
        <v>0.25</v>
      </c>
      <c r="I52" s="24">
        <f t="shared" si="1"/>
        <v>0.38</v>
      </c>
      <c r="J52" s="24">
        <v>0.36</v>
      </c>
      <c r="K52" s="24">
        <v>0.32</v>
      </c>
      <c r="L52" s="24">
        <v>0.32</v>
      </c>
      <c r="M52" s="24">
        <f t="shared" si="2"/>
        <v>3.999999999999998E-2</v>
      </c>
      <c r="N52" s="6">
        <v>7</v>
      </c>
      <c r="O52" s="6">
        <v>8.33</v>
      </c>
      <c r="P52" s="5">
        <v>6.76</v>
      </c>
      <c r="Q52" s="2">
        <v>6.63</v>
      </c>
      <c r="S52" s="10">
        <v>80</v>
      </c>
      <c r="T52" s="10">
        <v>84</v>
      </c>
      <c r="U52" s="10">
        <v>51</v>
      </c>
      <c r="V52" s="10">
        <v>82</v>
      </c>
      <c r="W52" s="10">
        <v>52</v>
      </c>
      <c r="X52" s="10">
        <v>56</v>
      </c>
      <c r="Y52" s="10">
        <v>56</v>
      </c>
    </row>
    <row r="53" spans="1:25" x14ac:dyDescent="0.25">
      <c r="A53" s="3">
        <v>42186</v>
      </c>
      <c r="B53" s="24">
        <v>0.53</v>
      </c>
      <c r="C53" s="24">
        <v>0.28999999999999998</v>
      </c>
      <c r="D53" s="24">
        <v>0.18</v>
      </c>
      <c r="E53" s="24">
        <f t="shared" si="0"/>
        <v>0.35000000000000003</v>
      </c>
      <c r="F53" s="24">
        <v>0.6</v>
      </c>
      <c r="G53" s="24">
        <v>0.22</v>
      </c>
      <c r="H53" s="24">
        <v>0.18</v>
      </c>
      <c r="I53" s="24">
        <f t="shared" si="1"/>
        <v>0.42</v>
      </c>
      <c r="J53" s="24">
        <v>0.47</v>
      </c>
      <c r="K53" s="24">
        <v>0.31</v>
      </c>
      <c r="L53" s="24">
        <v>0.22</v>
      </c>
      <c r="M53" s="24">
        <f t="shared" si="2"/>
        <v>0.24999999999999997</v>
      </c>
      <c r="N53" s="6">
        <v>9.69</v>
      </c>
      <c r="O53" s="6">
        <v>9.41</v>
      </c>
      <c r="P53" s="2">
        <v>6.73</v>
      </c>
      <c r="Q53" s="2">
        <v>6.98</v>
      </c>
      <c r="S53" s="10">
        <v>83</v>
      </c>
      <c r="T53" s="10">
        <v>85</v>
      </c>
      <c r="U53" s="10">
        <v>66</v>
      </c>
      <c r="V53" s="10">
        <v>85</v>
      </c>
      <c r="W53" s="10">
        <v>44</v>
      </c>
      <c r="X53" s="10">
        <v>78</v>
      </c>
      <c r="Y53" s="10">
        <v>78</v>
      </c>
    </row>
    <row r="54" spans="1:25" x14ac:dyDescent="0.25">
      <c r="A54" s="3">
        <v>42217</v>
      </c>
      <c r="B54" s="24">
        <v>0.32</v>
      </c>
      <c r="C54" s="24">
        <v>0.35</v>
      </c>
      <c r="D54" s="24">
        <v>0.32</v>
      </c>
      <c r="E54" s="24">
        <f t="shared" si="0"/>
        <v>0</v>
      </c>
      <c r="F54" s="24">
        <v>0.47</v>
      </c>
      <c r="G54" s="24">
        <v>0.23</v>
      </c>
      <c r="H54" s="24">
        <v>0.3</v>
      </c>
      <c r="I54" s="24">
        <f t="shared" si="1"/>
        <v>0.16999999999999998</v>
      </c>
      <c r="J54" s="24">
        <v>0.47</v>
      </c>
      <c r="K54" s="24">
        <v>0.3</v>
      </c>
      <c r="L54" s="24">
        <v>0.23</v>
      </c>
      <c r="M54" s="24">
        <f t="shared" si="2"/>
        <v>0.23999999999999996</v>
      </c>
      <c r="N54" s="2">
        <v>0.5</v>
      </c>
      <c r="O54" s="2">
        <v>1.52</v>
      </c>
      <c r="P54" s="2">
        <v>7.06</v>
      </c>
      <c r="Q54" s="5">
        <v>7</v>
      </c>
      <c r="S54" s="10">
        <v>87.02</v>
      </c>
      <c r="T54" s="10">
        <v>90.24</v>
      </c>
      <c r="U54" s="10">
        <v>73.11</v>
      </c>
      <c r="V54" s="10">
        <v>88</v>
      </c>
      <c r="W54" s="10">
        <v>74</v>
      </c>
      <c r="X54" s="10">
        <v>58.94</v>
      </c>
      <c r="Y54" s="10">
        <v>58.94</v>
      </c>
    </row>
    <row r="55" spans="1:25" x14ac:dyDescent="0.25">
      <c r="A55" s="3">
        <v>42248</v>
      </c>
      <c r="B55" s="24">
        <v>0.53</v>
      </c>
      <c r="C55" s="24">
        <v>0.28999999999999998</v>
      </c>
      <c r="D55" s="24">
        <v>0.18</v>
      </c>
      <c r="E55" s="24">
        <f t="shared" si="0"/>
        <v>0.35000000000000003</v>
      </c>
      <c r="F55" s="24">
        <v>0.6</v>
      </c>
      <c r="G55" s="24">
        <v>0.22</v>
      </c>
      <c r="H55" s="24">
        <v>0.18</v>
      </c>
      <c r="I55" s="24">
        <f t="shared" si="1"/>
        <v>0.42</v>
      </c>
      <c r="J55" s="24">
        <v>0.47</v>
      </c>
      <c r="K55" s="24">
        <v>0.31</v>
      </c>
      <c r="L55" s="24">
        <v>0.22</v>
      </c>
      <c r="M55" s="24">
        <f t="shared" si="2"/>
        <v>0.24999999999999997</v>
      </c>
      <c r="N55" s="2">
        <v>4.05</v>
      </c>
      <c r="O55" s="2">
        <v>7.11</v>
      </c>
      <c r="P55" s="2">
        <v>6.73</v>
      </c>
      <c r="Q55" s="2">
        <v>6.98</v>
      </c>
      <c r="S55" s="10">
        <v>83</v>
      </c>
      <c r="T55" s="10">
        <v>86</v>
      </c>
      <c r="U55" s="10">
        <v>66</v>
      </c>
      <c r="V55" s="10">
        <v>84</v>
      </c>
      <c r="W55" s="10">
        <v>53</v>
      </c>
      <c r="X55" s="10">
        <v>59</v>
      </c>
      <c r="Y55" s="10">
        <v>59</v>
      </c>
    </row>
    <row r="56" spans="1:25" x14ac:dyDescent="0.25">
      <c r="A56" s="3">
        <v>42278</v>
      </c>
      <c r="B56" s="24">
        <v>0.42</v>
      </c>
      <c r="C56" s="24">
        <v>0.26</v>
      </c>
      <c r="D56" s="24">
        <v>0.32</v>
      </c>
      <c r="E56" s="24">
        <f t="shared" si="0"/>
        <v>9.9999999999999978E-2</v>
      </c>
      <c r="F56" s="24">
        <v>0.53</v>
      </c>
      <c r="G56" s="24">
        <v>0.32</v>
      </c>
      <c r="H56" s="24">
        <v>0.16</v>
      </c>
      <c r="I56" s="24">
        <f t="shared" si="1"/>
        <v>0.37</v>
      </c>
      <c r="J56" s="24">
        <v>0.53</v>
      </c>
      <c r="K56" s="24">
        <v>0.35</v>
      </c>
      <c r="L56" s="24">
        <v>0.12</v>
      </c>
      <c r="M56" s="24">
        <f t="shared" si="2"/>
        <v>0.41000000000000003</v>
      </c>
      <c r="N56" s="2">
        <v>6.54</v>
      </c>
      <c r="O56" s="2">
        <v>6.82</v>
      </c>
      <c r="P56" s="2">
        <v>6.05</v>
      </c>
      <c r="Q56" s="2">
        <v>6.27</v>
      </c>
      <c r="S56" s="10">
        <v>47.63</v>
      </c>
      <c r="T56" s="10">
        <v>64.62</v>
      </c>
      <c r="U56" s="10">
        <v>34.33</v>
      </c>
      <c r="V56" s="10">
        <v>50.7</v>
      </c>
      <c r="W56" s="10">
        <v>22.77</v>
      </c>
      <c r="X56" s="10">
        <v>24.88</v>
      </c>
      <c r="Y56" s="10">
        <v>24.88</v>
      </c>
    </row>
    <row r="57" spans="1:25" x14ac:dyDescent="0.25">
      <c r="A57" s="3">
        <v>42309</v>
      </c>
      <c r="B57" s="24">
        <v>0.28000000000000003</v>
      </c>
      <c r="C57" s="24">
        <v>0.22</v>
      </c>
      <c r="D57" s="24">
        <v>0.5</v>
      </c>
      <c r="E57" s="24">
        <f t="shared" si="0"/>
        <v>-0.21999999999999997</v>
      </c>
      <c r="F57" s="24">
        <v>0.28000000000000003</v>
      </c>
      <c r="G57" s="24">
        <v>0.22</v>
      </c>
      <c r="H57" s="24">
        <v>0.5</v>
      </c>
      <c r="I57" s="24">
        <f t="shared" si="1"/>
        <v>-0.21999999999999997</v>
      </c>
      <c r="J57" s="24">
        <v>0.22</v>
      </c>
      <c r="K57" s="24">
        <v>0.28000000000000003</v>
      </c>
      <c r="L57" s="24">
        <v>0.5</v>
      </c>
      <c r="M57" s="24">
        <f t="shared" si="2"/>
        <v>-0.28000000000000003</v>
      </c>
      <c r="N57" s="2">
        <v>0</v>
      </c>
      <c r="O57" s="2">
        <v>0.45</v>
      </c>
      <c r="P57" s="2">
        <v>6.71</v>
      </c>
      <c r="Q57" s="2">
        <v>5.95</v>
      </c>
      <c r="S57" s="10">
        <v>72.42</v>
      </c>
      <c r="T57" s="10">
        <v>75.680000000000007</v>
      </c>
      <c r="U57" s="10">
        <v>18.63</v>
      </c>
      <c r="V57" s="10">
        <v>74.12</v>
      </c>
    </row>
    <row r="58" spans="1:25" x14ac:dyDescent="0.25">
      <c r="A58" s="3">
        <v>42339</v>
      </c>
      <c r="B58" s="4">
        <v>0.25</v>
      </c>
      <c r="C58" s="4">
        <v>0.32</v>
      </c>
      <c r="D58" s="4">
        <v>0.43</v>
      </c>
      <c r="E58" s="4">
        <f t="shared" si="0"/>
        <v>-0.18</v>
      </c>
      <c r="F58" s="4">
        <v>0.28999999999999998</v>
      </c>
      <c r="G58" s="4">
        <v>0.28999999999999998</v>
      </c>
      <c r="H58" s="4">
        <v>0.43</v>
      </c>
      <c r="I58" s="4">
        <f t="shared" si="1"/>
        <v>-0.14000000000000001</v>
      </c>
      <c r="J58" s="4">
        <v>0.3</v>
      </c>
      <c r="K58" s="4">
        <v>0.3</v>
      </c>
      <c r="L58" s="4">
        <v>0.41</v>
      </c>
      <c r="M58" s="4">
        <f t="shared" si="2"/>
        <v>-0.10999999999999999</v>
      </c>
      <c r="N58" s="6">
        <v>-6.54</v>
      </c>
      <c r="O58" s="6">
        <v>-4.33</v>
      </c>
      <c r="P58" s="2">
        <v>6.37</v>
      </c>
      <c r="Q58" s="2">
        <v>6.94</v>
      </c>
      <c r="S58" s="10">
        <v>52.79</v>
      </c>
      <c r="T58" s="10">
        <v>57.34</v>
      </c>
      <c r="U58" s="10">
        <v>11.68</v>
      </c>
      <c r="V58" s="10">
        <v>55.08</v>
      </c>
    </row>
    <row r="59" spans="1:25" x14ac:dyDescent="0.25">
      <c r="A59" s="3">
        <v>42370</v>
      </c>
      <c r="B59" s="24">
        <v>0.23</v>
      </c>
      <c r="C59" s="24">
        <v>0.38</v>
      </c>
      <c r="D59" s="24">
        <v>0.38</v>
      </c>
      <c r="E59" s="24">
        <f t="shared" si="0"/>
        <v>-0.15</v>
      </c>
      <c r="F59" s="24">
        <v>0.15</v>
      </c>
      <c r="G59" s="24">
        <v>0.46</v>
      </c>
      <c r="H59" s="24">
        <v>0.38</v>
      </c>
      <c r="I59" s="24">
        <f t="shared" si="1"/>
        <v>-0.23</v>
      </c>
      <c r="J59" s="24">
        <v>0.08</v>
      </c>
      <c r="K59" s="24">
        <v>0.62</v>
      </c>
      <c r="L59" s="24">
        <v>0.31</v>
      </c>
      <c r="M59" s="24">
        <f t="shared" si="2"/>
        <v>-0.22999999999999998</v>
      </c>
      <c r="N59" s="2">
        <v>-1.29</v>
      </c>
      <c r="O59" s="2">
        <v>0</v>
      </c>
      <c r="P59" s="2">
        <v>6.61</v>
      </c>
      <c r="Q59" s="2">
        <v>6.72</v>
      </c>
      <c r="S59" s="10">
        <v>8.07</v>
      </c>
      <c r="U59" s="10">
        <v>8.07</v>
      </c>
    </row>
    <row r="60" spans="1:25" x14ac:dyDescent="0.25">
      <c r="A60" s="3">
        <v>42401</v>
      </c>
      <c r="B60" s="24">
        <v>0.23</v>
      </c>
      <c r="C60" s="24">
        <v>0.34</v>
      </c>
      <c r="D60" s="24">
        <v>0.43</v>
      </c>
      <c r="E60" s="24">
        <f t="shared" si="0"/>
        <v>-0.19999999999999998</v>
      </c>
      <c r="F60" s="24">
        <v>0.28999999999999998</v>
      </c>
      <c r="G60" s="24">
        <v>0.31</v>
      </c>
      <c r="H60" s="24">
        <v>0.4</v>
      </c>
      <c r="I60" s="24">
        <f t="shared" si="1"/>
        <v>-0.11000000000000004</v>
      </c>
      <c r="J60" s="24">
        <v>0.18</v>
      </c>
      <c r="K60" s="24">
        <v>0.41</v>
      </c>
      <c r="L60" s="24">
        <v>0.41</v>
      </c>
      <c r="M60" s="24">
        <f t="shared" si="2"/>
        <v>-0.22999999999999998</v>
      </c>
      <c r="N60" s="5">
        <v>-7</v>
      </c>
      <c r="O60" s="2">
        <v>-10.56</v>
      </c>
      <c r="P60" s="2">
        <v>5.97</v>
      </c>
      <c r="Q60" s="2">
        <v>6.17</v>
      </c>
      <c r="S60" s="10">
        <v>55.42</v>
      </c>
      <c r="T60" s="10">
        <v>61.42</v>
      </c>
      <c r="U60" s="10">
        <v>12.15</v>
      </c>
      <c r="V60" s="10">
        <v>59.96</v>
      </c>
      <c r="W60" s="10">
        <v>7.94</v>
      </c>
      <c r="X60" s="10">
        <v>8.6</v>
      </c>
      <c r="Y60" s="10">
        <v>8.6</v>
      </c>
    </row>
    <row r="61" spans="1:25" x14ac:dyDescent="0.25">
      <c r="A61" s="3">
        <v>42430</v>
      </c>
      <c r="B61" s="4">
        <v>0.39</v>
      </c>
      <c r="C61" s="4">
        <v>0.22</v>
      </c>
      <c r="D61" s="4">
        <v>0.39</v>
      </c>
      <c r="E61" s="4">
        <f t="shared" si="0"/>
        <v>0</v>
      </c>
      <c r="F61" s="4">
        <v>0.48</v>
      </c>
      <c r="G61" s="4">
        <v>0.22</v>
      </c>
      <c r="H61" s="4">
        <v>0.3</v>
      </c>
      <c r="I61" s="4">
        <f t="shared" si="1"/>
        <v>0.18</v>
      </c>
      <c r="J61" s="4">
        <v>0.45</v>
      </c>
      <c r="K61" s="4">
        <v>0.14000000000000001</v>
      </c>
      <c r="L61" s="4">
        <v>0.41</v>
      </c>
      <c r="M61" s="4">
        <f t="shared" si="2"/>
        <v>4.0000000000000036E-2</v>
      </c>
      <c r="N61" s="2">
        <v>8.08</v>
      </c>
      <c r="O61" s="2">
        <v>9.6199999999999992</v>
      </c>
      <c r="P61" s="2">
        <v>6.35</v>
      </c>
      <c r="Q61" s="2">
        <v>6.52</v>
      </c>
      <c r="S61" s="10">
        <v>66.180000000000007</v>
      </c>
      <c r="T61" s="10">
        <v>72.319999999999993</v>
      </c>
      <c r="U61" s="10">
        <v>22.92</v>
      </c>
      <c r="V61" s="10">
        <v>69.08</v>
      </c>
      <c r="W61" s="10">
        <v>48.55</v>
      </c>
      <c r="X61" s="10">
        <v>8.6</v>
      </c>
      <c r="Y61" s="10">
        <v>8.6</v>
      </c>
    </row>
    <row r="62" spans="1:25" x14ac:dyDescent="0.25">
      <c r="A62" s="3">
        <v>42461</v>
      </c>
      <c r="B62" s="4">
        <v>0.28999999999999998</v>
      </c>
      <c r="C62" s="4">
        <v>0.21</v>
      </c>
      <c r="D62" s="4">
        <v>0.5</v>
      </c>
      <c r="E62" s="4">
        <f t="shared" si="0"/>
        <v>-0.21000000000000002</v>
      </c>
      <c r="F62" s="4">
        <v>0.28999999999999998</v>
      </c>
      <c r="G62" s="4">
        <v>0.22</v>
      </c>
      <c r="H62" s="4">
        <v>0.49</v>
      </c>
      <c r="I62" s="4">
        <f t="shared" si="1"/>
        <v>-0.2</v>
      </c>
      <c r="J62" s="4">
        <v>0.35</v>
      </c>
      <c r="K62" s="4">
        <v>0.3</v>
      </c>
      <c r="L62" s="4">
        <v>0.35</v>
      </c>
      <c r="M62" s="4">
        <f t="shared" si="2"/>
        <v>0</v>
      </c>
      <c r="N62" s="2">
        <v>-6.33</v>
      </c>
      <c r="O62" s="5">
        <v>-7.5</v>
      </c>
      <c r="P62" s="2">
        <v>5.98</v>
      </c>
      <c r="Q62" s="2">
        <v>5.94</v>
      </c>
      <c r="S62" s="10">
        <v>24.53</v>
      </c>
      <c r="T62" s="10">
        <v>32.03</v>
      </c>
      <c r="U62" s="10">
        <v>23.42</v>
      </c>
      <c r="V62" s="10">
        <v>25.26</v>
      </c>
      <c r="W62" s="10">
        <v>18.59</v>
      </c>
      <c r="X62" s="10">
        <v>29.52</v>
      </c>
      <c r="Y62" s="10">
        <v>29.52</v>
      </c>
    </row>
    <row r="63" spans="1:25" x14ac:dyDescent="0.25">
      <c r="A63" s="3">
        <v>42491</v>
      </c>
      <c r="B63" s="24">
        <v>0.24</v>
      </c>
      <c r="C63" s="24">
        <v>0.16</v>
      </c>
      <c r="D63" s="24">
        <v>0.61</v>
      </c>
      <c r="E63" s="24">
        <f t="shared" si="0"/>
        <v>-0.37</v>
      </c>
      <c r="F63" s="24">
        <v>0.26</v>
      </c>
      <c r="G63" s="24">
        <v>0.13</v>
      </c>
      <c r="H63" s="24">
        <v>0.61</v>
      </c>
      <c r="I63" s="24">
        <f t="shared" si="1"/>
        <v>-0.35</v>
      </c>
      <c r="J63" s="24">
        <v>0.14000000000000001</v>
      </c>
      <c r="K63" s="24">
        <v>0.24</v>
      </c>
      <c r="L63" s="24">
        <v>0.62</v>
      </c>
      <c r="M63" s="24">
        <f t="shared" si="2"/>
        <v>-0.48</v>
      </c>
      <c r="N63" s="2">
        <v>-12.42</v>
      </c>
      <c r="O63" s="2">
        <v>-10.81</v>
      </c>
      <c r="P63" s="2">
        <v>5.51</v>
      </c>
      <c r="Q63" s="2">
        <v>5.62</v>
      </c>
      <c r="S63" s="10">
        <v>32.92</v>
      </c>
      <c r="T63" s="10">
        <v>30.15</v>
      </c>
      <c r="U63" s="10">
        <v>36.22</v>
      </c>
      <c r="V63" s="10">
        <v>38.479999999999997</v>
      </c>
      <c r="X63" s="10">
        <v>24.65</v>
      </c>
      <c r="Y63" s="10">
        <v>24.65</v>
      </c>
    </row>
    <row r="64" spans="1:25" x14ac:dyDescent="0.25">
      <c r="A64" s="3">
        <v>42522</v>
      </c>
      <c r="B64" s="24">
        <v>0.44</v>
      </c>
      <c r="C64" s="24">
        <v>0.06</v>
      </c>
      <c r="D64" s="24">
        <v>0.5</v>
      </c>
      <c r="E64" s="24">
        <f t="shared" si="0"/>
        <v>-0.06</v>
      </c>
      <c r="F64" s="24">
        <v>0.54</v>
      </c>
      <c r="G64" s="24">
        <v>0.06</v>
      </c>
      <c r="H64" s="24">
        <v>0.4</v>
      </c>
      <c r="I64" s="24">
        <f t="shared" si="1"/>
        <v>0.14000000000000001</v>
      </c>
      <c r="J64" s="24">
        <v>0.44</v>
      </c>
      <c r="K64" s="24">
        <v>0.24</v>
      </c>
      <c r="L64" s="24">
        <v>0.32</v>
      </c>
      <c r="M64" s="24">
        <f t="shared" si="2"/>
        <v>0.12</v>
      </c>
      <c r="N64" s="2">
        <v>1.41</v>
      </c>
      <c r="O64" s="2">
        <v>4.03</v>
      </c>
      <c r="P64" s="2">
        <v>6.16</v>
      </c>
      <c r="Q64" s="2">
        <v>5.47</v>
      </c>
      <c r="S64" s="10">
        <v>63.53</v>
      </c>
      <c r="T64" s="10">
        <v>72</v>
      </c>
      <c r="U64" s="10">
        <v>54.4</v>
      </c>
      <c r="V64" s="10">
        <v>68.83</v>
      </c>
      <c r="W64" s="10">
        <v>42.65</v>
      </c>
      <c r="X64" s="10">
        <v>39.770000000000003</v>
      </c>
      <c r="Y64" s="10">
        <v>39.770000000000003</v>
      </c>
    </row>
    <row r="65" spans="1:25" x14ac:dyDescent="0.25">
      <c r="A65" s="3">
        <v>42552</v>
      </c>
      <c r="B65" s="24">
        <v>0.42</v>
      </c>
      <c r="C65" s="24">
        <v>0.28999999999999998</v>
      </c>
      <c r="D65" s="24">
        <v>0.28999999999999998</v>
      </c>
      <c r="E65" s="24">
        <f t="shared" si="0"/>
        <v>0.13</v>
      </c>
      <c r="F65" s="24">
        <v>0.49</v>
      </c>
      <c r="G65" s="24">
        <v>0.3</v>
      </c>
      <c r="H65" s="24">
        <v>0.22</v>
      </c>
      <c r="I65" s="24">
        <f t="shared" si="1"/>
        <v>0.27</v>
      </c>
      <c r="J65" s="24">
        <v>0.38</v>
      </c>
      <c r="K65" s="24">
        <v>0.5</v>
      </c>
      <c r="L65" s="24">
        <v>0.12</v>
      </c>
      <c r="M65" s="24">
        <f t="shared" si="2"/>
        <v>0.26</v>
      </c>
      <c r="N65" s="2">
        <v>3.52</v>
      </c>
      <c r="O65" s="5">
        <v>2.6</v>
      </c>
      <c r="P65" s="2">
        <v>6.84</v>
      </c>
      <c r="Q65" s="2">
        <v>6.14</v>
      </c>
      <c r="S65" s="10">
        <v>74.78</v>
      </c>
      <c r="T65" s="10">
        <v>82.59</v>
      </c>
      <c r="U65" s="10">
        <v>68.680000000000007</v>
      </c>
      <c r="V65" s="10">
        <v>78.11</v>
      </c>
      <c r="W65" s="10">
        <v>68.760000000000005</v>
      </c>
      <c r="X65" s="10">
        <v>82.49</v>
      </c>
      <c r="Y65" s="10">
        <v>82.49</v>
      </c>
    </row>
    <row r="66" spans="1:25" x14ac:dyDescent="0.25">
      <c r="A66" s="3">
        <v>42583</v>
      </c>
      <c r="B66" s="24">
        <v>0.33</v>
      </c>
      <c r="C66" s="24">
        <v>0.4</v>
      </c>
      <c r="D66" s="24">
        <v>0.27</v>
      </c>
      <c r="E66" s="24">
        <f t="shared" si="0"/>
        <v>0.06</v>
      </c>
      <c r="F66" s="24">
        <v>0.4</v>
      </c>
      <c r="G66" s="24">
        <v>0.33</v>
      </c>
      <c r="H66" s="24">
        <v>0.27</v>
      </c>
      <c r="I66" s="24">
        <f t="shared" si="1"/>
        <v>0.13</v>
      </c>
      <c r="J66" s="24">
        <v>0.3</v>
      </c>
      <c r="K66" s="24">
        <v>0.47</v>
      </c>
      <c r="L66" s="24">
        <v>0.23</v>
      </c>
      <c r="M66" s="24">
        <f t="shared" si="2"/>
        <v>6.9999999999999979E-2</v>
      </c>
      <c r="N66" s="2">
        <v>3.06</v>
      </c>
      <c r="O66" s="2">
        <v>2.37</v>
      </c>
      <c r="P66" s="2">
        <v>6.87</v>
      </c>
      <c r="Q66" s="2">
        <v>6.29</v>
      </c>
      <c r="S66" s="10">
        <v>78.28</v>
      </c>
      <c r="T66" s="10">
        <v>46.95</v>
      </c>
      <c r="U66" s="10">
        <v>84.26</v>
      </c>
      <c r="V66" s="10">
        <v>82.74</v>
      </c>
      <c r="W66" s="10">
        <v>62.21</v>
      </c>
      <c r="X66" s="10">
        <v>97.85</v>
      </c>
      <c r="Y66" s="10">
        <v>97.85</v>
      </c>
    </row>
    <row r="67" spans="1:25" x14ac:dyDescent="0.25">
      <c r="A67" s="3">
        <v>42614</v>
      </c>
      <c r="B67" s="24">
        <v>0.64</v>
      </c>
      <c r="C67" s="24">
        <v>0.27</v>
      </c>
      <c r="D67" s="24">
        <v>0.09</v>
      </c>
      <c r="E67" s="24">
        <f t="shared" si="0"/>
        <v>0.55000000000000004</v>
      </c>
      <c r="F67" s="24">
        <v>0.64</v>
      </c>
      <c r="G67" s="24">
        <v>0.23</v>
      </c>
      <c r="H67" s="24">
        <v>0.14000000000000001</v>
      </c>
      <c r="I67" s="24">
        <f t="shared" si="1"/>
        <v>0.5</v>
      </c>
      <c r="J67" s="24">
        <v>0.56999999999999995</v>
      </c>
      <c r="K67" s="24">
        <v>0.38</v>
      </c>
      <c r="L67" s="24">
        <v>0.05</v>
      </c>
      <c r="M67" s="24">
        <f t="shared" si="2"/>
        <v>0.51999999999999991</v>
      </c>
      <c r="N67" s="2">
        <v>7.14</v>
      </c>
      <c r="O67" s="2">
        <v>8.33</v>
      </c>
      <c r="P67" s="5">
        <v>7</v>
      </c>
      <c r="Q67" s="2">
        <v>6.09</v>
      </c>
      <c r="S67" s="10">
        <v>74.62</v>
      </c>
      <c r="T67" s="10">
        <v>92.58</v>
      </c>
      <c r="U67" s="10">
        <v>68.31</v>
      </c>
      <c r="V67" s="10">
        <v>73.760000000000005</v>
      </c>
      <c r="W67" s="10">
        <v>75.569999999999993</v>
      </c>
      <c r="X67" s="10">
        <v>36.94</v>
      </c>
      <c r="Y67" s="10">
        <v>36.9</v>
      </c>
    </row>
    <row r="68" spans="1:25" x14ac:dyDescent="0.25">
      <c r="A68" s="3">
        <v>42644</v>
      </c>
      <c r="B68" s="24">
        <v>0.41</v>
      </c>
      <c r="C68" s="24">
        <v>0.05</v>
      </c>
      <c r="D68" s="24">
        <v>0.55000000000000004</v>
      </c>
      <c r="E68" s="24">
        <f t="shared" si="0"/>
        <v>-0.14000000000000007</v>
      </c>
      <c r="F68" s="24">
        <v>0.35</v>
      </c>
      <c r="G68" s="24">
        <v>0.05</v>
      </c>
      <c r="H68" s="24">
        <v>0.6</v>
      </c>
      <c r="I68" s="24">
        <f t="shared" si="1"/>
        <v>-0.25</v>
      </c>
      <c r="J68" s="24">
        <v>0.28000000000000003</v>
      </c>
      <c r="K68" s="24">
        <v>0.22</v>
      </c>
      <c r="L68" s="24">
        <v>0.5</v>
      </c>
      <c r="M68" s="24">
        <f t="shared" si="2"/>
        <v>-0.21999999999999997</v>
      </c>
      <c r="N68" s="5">
        <v>-2.5</v>
      </c>
      <c r="O68" s="5">
        <v>-2.5</v>
      </c>
      <c r="P68" s="5">
        <v>6.7</v>
      </c>
      <c r="Q68" s="5">
        <v>6</v>
      </c>
      <c r="S68" s="10">
        <v>43.57</v>
      </c>
      <c r="T68" s="10">
        <v>74.709999999999994</v>
      </c>
      <c r="U68" s="10">
        <v>24.22</v>
      </c>
      <c r="V68" s="10">
        <v>43.58</v>
      </c>
      <c r="W68" s="10">
        <v>41.78</v>
      </c>
      <c r="X68" s="10">
        <v>11.61</v>
      </c>
      <c r="Y68" s="10">
        <v>11.61</v>
      </c>
    </row>
    <row r="69" spans="1:25" x14ac:dyDescent="0.25">
      <c r="A69" s="3">
        <v>42675</v>
      </c>
      <c r="B69" s="4">
        <v>0.19</v>
      </c>
      <c r="C69" s="4">
        <v>0.32</v>
      </c>
      <c r="D69" s="4">
        <v>0.48</v>
      </c>
      <c r="E69" s="4">
        <f t="shared" si="0"/>
        <v>-0.28999999999999998</v>
      </c>
      <c r="F69" s="4">
        <v>0.24</v>
      </c>
      <c r="G69" s="4">
        <v>0.31</v>
      </c>
      <c r="H69" s="4">
        <v>0.45</v>
      </c>
      <c r="I69" s="4">
        <f t="shared" si="1"/>
        <v>-0.21000000000000002</v>
      </c>
      <c r="J69" s="4">
        <v>0.21</v>
      </c>
      <c r="K69" s="4">
        <v>0.34</v>
      </c>
      <c r="L69" s="4">
        <v>0.45</v>
      </c>
      <c r="M69" s="4">
        <f t="shared" si="2"/>
        <v>-0.24000000000000002</v>
      </c>
      <c r="N69" s="5">
        <v>-7.5</v>
      </c>
      <c r="O69" s="2">
        <v>-3.75</v>
      </c>
      <c r="P69" s="2">
        <v>5.83</v>
      </c>
      <c r="Q69" s="2">
        <v>5.48</v>
      </c>
      <c r="S69" s="10">
        <v>60.38</v>
      </c>
      <c r="T69" s="10">
        <v>74.150000000000006</v>
      </c>
      <c r="U69" s="10">
        <v>15.21</v>
      </c>
      <c r="V69" s="10">
        <v>62.33</v>
      </c>
      <c r="X69" s="10">
        <v>45.7</v>
      </c>
    </row>
    <row r="70" spans="1:25" x14ac:dyDescent="0.25">
      <c r="A70" s="3">
        <v>42705</v>
      </c>
      <c r="B70" s="24">
        <v>0.45</v>
      </c>
      <c r="C70" s="24">
        <v>0.21</v>
      </c>
      <c r="D70" s="24">
        <v>0.34</v>
      </c>
      <c r="E70" s="24">
        <f t="shared" si="0"/>
        <v>0.10999999999999999</v>
      </c>
      <c r="F70" s="24">
        <v>0.42</v>
      </c>
      <c r="G70" s="24">
        <v>0.28000000000000003</v>
      </c>
      <c r="H70" s="24">
        <v>0.31</v>
      </c>
      <c r="I70" s="24">
        <f t="shared" si="1"/>
        <v>0.10999999999999999</v>
      </c>
      <c r="J70" s="24">
        <v>0.36</v>
      </c>
      <c r="K70" s="24">
        <v>0.32</v>
      </c>
      <c r="L70" s="24">
        <v>0.33</v>
      </c>
      <c r="M70" s="24">
        <f t="shared" si="2"/>
        <v>2.9999999999999971E-2</v>
      </c>
      <c r="N70" s="2">
        <v>3.05</v>
      </c>
      <c r="O70" s="2">
        <v>1.6</v>
      </c>
      <c r="P70" s="2">
        <v>6.66</v>
      </c>
      <c r="S70" s="10">
        <v>44.92</v>
      </c>
      <c r="T70" s="10">
        <v>47.67</v>
      </c>
      <c r="U70" s="10">
        <v>34.9</v>
      </c>
      <c r="X70" s="10">
        <v>37.479999999999997</v>
      </c>
      <c r="Y70" s="10">
        <v>38.31</v>
      </c>
    </row>
    <row r="71" spans="1:25" x14ac:dyDescent="0.25">
      <c r="A71" s="3">
        <v>42736</v>
      </c>
      <c r="B71" s="24">
        <v>0.31</v>
      </c>
      <c r="C71" s="24">
        <v>0.36</v>
      </c>
      <c r="D71" s="24">
        <v>0.33</v>
      </c>
      <c r="E71" s="24">
        <f t="shared" si="0"/>
        <v>-2.0000000000000018E-2</v>
      </c>
      <c r="F71" s="24">
        <v>0.35</v>
      </c>
      <c r="G71" s="24">
        <v>0.32</v>
      </c>
      <c r="H71" s="24">
        <v>0.33</v>
      </c>
      <c r="I71" s="24">
        <f t="shared" si="1"/>
        <v>1.9999999999999962E-2</v>
      </c>
      <c r="J71" s="24"/>
      <c r="K71" s="24"/>
      <c r="L71" s="24"/>
      <c r="M71" s="24"/>
      <c r="N71" s="2">
        <v>-4.66</v>
      </c>
      <c r="O71" s="2">
        <v>-2.5</v>
      </c>
      <c r="P71" s="2">
        <v>6.4</v>
      </c>
      <c r="S71" s="10">
        <v>26.7</v>
      </c>
      <c r="X71" s="10">
        <v>43.9</v>
      </c>
    </row>
    <row r="72" spans="1:25" x14ac:dyDescent="0.25">
      <c r="A72" s="3">
        <v>42767</v>
      </c>
      <c r="B72" s="4">
        <v>0.31</v>
      </c>
      <c r="C72" s="4">
        <v>0.24</v>
      </c>
      <c r="D72" s="4">
        <v>0.45</v>
      </c>
      <c r="E72" s="4">
        <f t="shared" si="0"/>
        <v>-0.14000000000000001</v>
      </c>
      <c r="F72" s="4">
        <v>0.33</v>
      </c>
      <c r="G72" s="4">
        <v>0.22</v>
      </c>
      <c r="H72" s="4">
        <v>0.45</v>
      </c>
      <c r="I72" s="4">
        <f t="shared" si="1"/>
        <v>-0.12</v>
      </c>
      <c r="J72" s="4"/>
      <c r="K72" s="4"/>
      <c r="L72" s="4"/>
      <c r="M72" s="4"/>
      <c r="N72" s="2">
        <v>-1.51</v>
      </c>
      <c r="O72" s="2">
        <v>-5.24</v>
      </c>
      <c r="P72" s="2">
        <v>6.75</v>
      </c>
      <c r="S72" s="10">
        <v>21.6</v>
      </c>
      <c r="X72" s="10">
        <v>40.200000000000003</v>
      </c>
    </row>
    <row r="73" spans="1:25" x14ac:dyDescent="0.25">
      <c r="A73" s="3">
        <v>42795</v>
      </c>
      <c r="B73" s="4">
        <v>0.16</v>
      </c>
      <c r="C73" s="4">
        <v>0.31</v>
      </c>
      <c r="D73" s="4">
        <v>0.53</v>
      </c>
      <c r="E73" s="4">
        <f t="shared" si="0"/>
        <v>-0.37</v>
      </c>
      <c r="F73" s="4">
        <v>0.14000000000000001</v>
      </c>
      <c r="G73" s="4">
        <v>0.31</v>
      </c>
      <c r="H73" s="4">
        <v>0.54</v>
      </c>
      <c r="I73" s="4">
        <f t="shared" si="1"/>
        <v>-0.4</v>
      </c>
      <c r="J73" s="4"/>
      <c r="K73" s="4"/>
      <c r="L73" s="4"/>
      <c r="M73" s="4"/>
      <c r="N73" s="2">
        <v>-13.09</v>
      </c>
      <c r="O73" s="2">
        <v>-13.89</v>
      </c>
      <c r="P73" s="2">
        <v>6.3</v>
      </c>
      <c r="S73" s="10">
        <v>30.3</v>
      </c>
      <c r="X73" s="10">
        <v>43.6</v>
      </c>
    </row>
    <row r="74" spans="1:25" x14ac:dyDescent="0.25">
      <c r="A74" s="3">
        <v>42826</v>
      </c>
      <c r="B74" s="4">
        <v>0.51</v>
      </c>
      <c r="C74" s="4">
        <v>0.27</v>
      </c>
      <c r="D74" s="4">
        <v>0.22</v>
      </c>
      <c r="E74" s="4">
        <f t="shared" si="0"/>
        <v>0.29000000000000004</v>
      </c>
      <c r="F74" s="4">
        <v>0.53</v>
      </c>
      <c r="G74" s="4">
        <v>0.25</v>
      </c>
      <c r="H74" s="4">
        <v>0.22</v>
      </c>
      <c r="I74" s="4">
        <f t="shared" si="1"/>
        <v>0.31000000000000005</v>
      </c>
      <c r="J74" s="4"/>
      <c r="K74" s="4"/>
      <c r="L74" s="4"/>
      <c r="M74" s="4"/>
      <c r="N74" s="2">
        <v>12.68</v>
      </c>
      <c r="O74" s="2">
        <v>14.09</v>
      </c>
      <c r="P74" s="2">
        <v>6.49</v>
      </c>
      <c r="S74" s="10">
        <v>43.8</v>
      </c>
      <c r="X74" s="10">
        <v>60.9</v>
      </c>
    </row>
    <row r="75" spans="1:25" x14ac:dyDescent="0.25">
      <c r="A75" s="3">
        <v>42856</v>
      </c>
      <c r="B75" s="4">
        <v>0.37</v>
      </c>
      <c r="C75" s="4">
        <v>0.26</v>
      </c>
      <c r="D75" s="4">
        <v>0.37</v>
      </c>
      <c r="E75" s="4">
        <f t="shared" si="0"/>
        <v>0</v>
      </c>
      <c r="F75" s="4">
        <v>0.37</v>
      </c>
      <c r="G75" s="4">
        <v>0.28000000000000003</v>
      </c>
      <c r="H75" s="4">
        <v>0.36</v>
      </c>
      <c r="I75" s="4">
        <f t="shared" si="1"/>
        <v>1.0000000000000009E-2</v>
      </c>
      <c r="J75" s="4"/>
      <c r="K75" s="4"/>
      <c r="L75" s="4"/>
      <c r="M75" s="4"/>
      <c r="N75" s="2">
        <v>-0.45</v>
      </c>
      <c r="O75" s="2">
        <v>1.1299999999999999</v>
      </c>
      <c r="P75" s="2">
        <v>6.31</v>
      </c>
      <c r="S75" s="10">
        <v>43.2</v>
      </c>
      <c r="T75" s="10">
        <v>44</v>
      </c>
      <c r="U75" s="10">
        <v>43</v>
      </c>
      <c r="X75" s="10">
        <v>60.1</v>
      </c>
    </row>
    <row r="76" spans="1:25" x14ac:dyDescent="0.25">
      <c r="A76" s="3">
        <v>42887</v>
      </c>
      <c r="B76" s="24">
        <v>0.26</v>
      </c>
      <c r="C76" s="24">
        <v>0.28000000000000003</v>
      </c>
      <c r="D76" s="24">
        <v>0.46</v>
      </c>
      <c r="E76" s="24">
        <f t="shared" si="0"/>
        <v>-0.2</v>
      </c>
      <c r="F76" s="24">
        <v>0.31</v>
      </c>
      <c r="G76" s="24">
        <v>0.2</v>
      </c>
      <c r="H76" s="24">
        <v>0.49</v>
      </c>
      <c r="I76" s="24">
        <f t="shared" si="1"/>
        <v>-0.18</v>
      </c>
      <c r="J76" s="24"/>
      <c r="K76" s="24"/>
      <c r="L76" s="24"/>
      <c r="M76" s="24"/>
      <c r="N76" s="2">
        <v>-6.76</v>
      </c>
      <c r="O76" s="2">
        <v>-4.13</v>
      </c>
      <c r="P76" s="2">
        <v>5.68</v>
      </c>
      <c r="S76" s="10">
        <v>61.2</v>
      </c>
      <c r="T76" s="10">
        <v>67.7</v>
      </c>
      <c r="U76" s="10">
        <v>58.6</v>
      </c>
      <c r="X76" s="10">
        <v>81.900000000000006</v>
      </c>
    </row>
    <row r="77" spans="1:25" x14ac:dyDescent="0.25">
      <c r="A77" s="3">
        <v>42917</v>
      </c>
      <c r="B77" s="24">
        <v>0.28000000000000003</v>
      </c>
      <c r="C77" s="24">
        <v>0.22</v>
      </c>
      <c r="D77" s="24">
        <v>0.5</v>
      </c>
      <c r="E77" s="24">
        <f t="shared" si="0"/>
        <v>-0.21999999999999997</v>
      </c>
      <c r="F77" s="24">
        <v>0.36</v>
      </c>
      <c r="G77" s="24">
        <v>0.17</v>
      </c>
      <c r="H77" s="24">
        <v>0.47</v>
      </c>
      <c r="I77" s="24">
        <f t="shared" si="1"/>
        <v>-0.10999999999999999</v>
      </c>
      <c r="J77" s="24"/>
      <c r="K77" s="24"/>
      <c r="L77" s="24"/>
      <c r="M77" s="24"/>
      <c r="N77" s="2">
        <v>-5.99</v>
      </c>
      <c r="O77" s="2">
        <v>-4.53</v>
      </c>
      <c r="P77" s="2">
        <v>5.93</v>
      </c>
      <c r="S77" s="10">
        <v>73.099999999999994</v>
      </c>
      <c r="T77" s="10">
        <v>79.099999999999994</v>
      </c>
      <c r="U77" s="10">
        <v>70.5</v>
      </c>
      <c r="X77" s="10">
        <v>82.6</v>
      </c>
    </row>
    <row r="78" spans="1:25" x14ac:dyDescent="0.25">
      <c r="A78" s="3">
        <v>42948</v>
      </c>
      <c r="B78" s="24">
        <v>0.18</v>
      </c>
      <c r="C78" s="24">
        <v>0.38</v>
      </c>
      <c r="D78" s="24">
        <v>0.44</v>
      </c>
      <c r="E78" s="24">
        <f t="shared" si="0"/>
        <v>-0.26</v>
      </c>
      <c r="F78" s="24">
        <v>0.22</v>
      </c>
      <c r="G78" s="24">
        <v>0.32</v>
      </c>
      <c r="H78" s="24">
        <v>0.46</v>
      </c>
      <c r="I78" s="24">
        <f t="shared" si="1"/>
        <v>-0.24000000000000002</v>
      </c>
      <c r="J78" s="24"/>
      <c r="K78" s="24"/>
      <c r="L78" s="24"/>
      <c r="M78" s="24"/>
      <c r="N78" s="2">
        <v>-5.56</v>
      </c>
      <c r="O78" s="5">
        <v>-5</v>
      </c>
      <c r="P78" s="2">
        <v>6.03</v>
      </c>
      <c r="S78" s="10">
        <v>78.3</v>
      </c>
      <c r="T78" s="10">
        <v>78.400000000000006</v>
      </c>
      <c r="U78" s="10">
        <v>78.2</v>
      </c>
      <c r="X78" s="10">
        <v>97</v>
      </c>
    </row>
    <row r="79" spans="1:25" x14ac:dyDescent="0.25">
      <c r="A79" s="3">
        <v>42979</v>
      </c>
      <c r="B79" s="24">
        <v>0.28000000000000003</v>
      </c>
      <c r="C79" s="24">
        <v>0.26</v>
      </c>
      <c r="D79" s="24">
        <v>0.47</v>
      </c>
      <c r="E79" s="24">
        <f t="shared" si="0"/>
        <v>-0.18999999999999995</v>
      </c>
      <c r="F79" s="24">
        <v>0.28999999999999998</v>
      </c>
      <c r="G79" s="24">
        <v>0.24</v>
      </c>
      <c r="H79" s="24">
        <v>0.47</v>
      </c>
      <c r="I79" s="24">
        <f t="shared" si="1"/>
        <v>-0.18</v>
      </c>
      <c r="N79" s="2">
        <v>-3.89</v>
      </c>
      <c r="O79" s="2">
        <v>-4.0599999999999996</v>
      </c>
      <c r="P79" s="2">
        <v>6.17</v>
      </c>
      <c r="S79" s="10">
        <v>70.099999999999994</v>
      </c>
      <c r="T79" s="10">
        <v>71.8</v>
      </c>
      <c r="U79" s="10">
        <v>69.8</v>
      </c>
      <c r="X79" s="10">
        <v>86.5</v>
      </c>
    </row>
    <row r="80" spans="1:25" x14ac:dyDescent="0.25">
      <c r="A80" s="3">
        <v>43009</v>
      </c>
      <c r="B80" s="24">
        <v>0.41</v>
      </c>
      <c r="C80" s="24">
        <v>0.17</v>
      </c>
      <c r="D80" s="24">
        <v>0.42</v>
      </c>
      <c r="E80" s="24">
        <f t="shared" si="0"/>
        <v>-1.0000000000000009E-2</v>
      </c>
      <c r="F80" s="24">
        <v>0.42</v>
      </c>
      <c r="G80" s="24">
        <v>0.16</v>
      </c>
      <c r="H80" s="24">
        <v>0.42</v>
      </c>
      <c r="I80" s="24">
        <f t="shared" si="1"/>
        <v>0</v>
      </c>
      <c r="J80" s="24"/>
      <c r="K80" s="24"/>
      <c r="L80" s="24"/>
      <c r="M80" s="24"/>
      <c r="N80" s="2">
        <v>-3.05</v>
      </c>
      <c r="O80" s="2">
        <v>-2.56</v>
      </c>
      <c r="P80" s="2">
        <v>6.2</v>
      </c>
      <c r="S80" s="10">
        <v>40.4</v>
      </c>
      <c r="T80" s="10">
        <v>55.7</v>
      </c>
      <c r="U80" s="10">
        <v>38.299999999999997</v>
      </c>
      <c r="X80" s="10">
        <v>64.099999999999994</v>
      </c>
    </row>
    <row r="81" spans="1:25" x14ac:dyDescent="0.25">
      <c r="A81" s="3">
        <v>43040</v>
      </c>
      <c r="B81" s="4">
        <v>0.4</v>
      </c>
      <c r="C81" s="4">
        <v>0.23</v>
      </c>
      <c r="D81" s="4">
        <v>0.37</v>
      </c>
      <c r="E81" s="4">
        <f t="shared" si="0"/>
        <v>3.0000000000000027E-2</v>
      </c>
      <c r="F81" s="4">
        <v>0.41</v>
      </c>
      <c r="G81" s="4">
        <v>0.28000000000000003</v>
      </c>
      <c r="H81" s="4">
        <v>0.31</v>
      </c>
      <c r="I81" s="4">
        <f t="shared" si="1"/>
        <v>9.9999999999999978E-2</v>
      </c>
      <c r="J81" s="4"/>
      <c r="K81" s="4"/>
      <c r="L81" s="4"/>
      <c r="M81" s="4"/>
      <c r="N81" s="2">
        <v>2.5</v>
      </c>
      <c r="O81" s="2">
        <v>2.33</v>
      </c>
      <c r="P81" s="2">
        <v>6.17</v>
      </c>
      <c r="S81" s="10">
        <v>21.5</v>
      </c>
      <c r="U81" s="10">
        <v>16.7</v>
      </c>
    </row>
    <row r="82" spans="1:25" x14ac:dyDescent="0.25">
      <c r="A82" s="3">
        <v>43070</v>
      </c>
      <c r="B82" s="24">
        <v>0.33</v>
      </c>
      <c r="C82" s="24">
        <v>0.31</v>
      </c>
      <c r="D82" s="24">
        <v>0.35</v>
      </c>
      <c r="E82" s="24">
        <f t="shared" si="0"/>
        <v>-1.9999999999999962E-2</v>
      </c>
      <c r="F82" s="24">
        <v>0.43</v>
      </c>
      <c r="G82" s="24">
        <v>0.2</v>
      </c>
      <c r="H82" s="24">
        <v>0.37</v>
      </c>
      <c r="I82" s="24">
        <f t="shared" si="1"/>
        <v>0.06</v>
      </c>
      <c r="N82" s="2">
        <v>4.2300000000000004</v>
      </c>
      <c r="O82" s="2">
        <v>3.71</v>
      </c>
      <c r="P82" s="2">
        <v>6.84</v>
      </c>
      <c r="S82" s="10">
        <v>29</v>
      </c>
      <c r="U82" s="10">
        <v>26.9</v>
      </c>
      <c r="X82" s="10">
        <v>27.4</v>
      </c>
    </row>
    <row r="83" spans="1:25" x14ac:dyDescent="0.25">
      <c r="A83" s="3">
        <v>43101</v>
      </c>
      <c r="B83" s="24">
        <v>0.39</v>
      </c>
      <c r="C83" s="24">
        <v>0.32</v>
      </c>
      <c r="D83" s="24">
        <v>0.38</v>
      </c>
      <c r="E83" s="24">
        <f t="shared" si="0"/>
        <v>1.0000000000000009E-2</v>
      </c>
      <c r="F83" s="24">
        <v>0.25</v>
      </c>
      <c r="G83" s="24">
        <v>0.38</v>
      </c>
      <c r="H83" s="24">
        <v>0.38</v>
      </c>
      <c r="I83" s="24">
        <f t="shared" si="1"/>
        <v>-0.13</v>
      </c>
      <c r="J83" s="24"/>
      <c r="K83" s="24"/>
      <c r="L83" s="24"/>
      <c r="M83" s="24"/>
      <c r="N83" s="2">
        <v>-2.89</v>
      </c>
      <c r="O83" s="2">
        <v>0.71</v>
      </c>
      <c r="P83" s="2">
        <v>6.18</v>
      </c>
      <c r="S83" s="10">
        <v>33.4</v>
      </c>
      <c r="T83" s="10">
        <v>53.2</v>
      </c>
      <c r="U83" s="10">
        <v>16.899999999999999</v>
      </c>
    </row>
    <row r="84" spans="1:25" x14ac:dyDescent="0.25">
      <c r="A84" s="3">
        <v>43132</v>
      </c>
      <c r="B84" s="24">
        <v>0.25</v>
      </c>
      <c r="C84" s="24">
        <v>0.39</v>
      </c>
      <c r="D84" s="24">
        <v>0.36</v>
      </c>
      <c r="E84" s="24">
        <f t="shared" si="0"/>
        <v>-0.10999999999999999</v>
      </c>
      <c r="F84" s="24">
        <v>0.3</v>
      </c>
      <c r="G84" s="24">
        <v>0.32</v>
      </c>
      <c r="H84" s="24">
        <v>0.39</v>
      </c>
      <c r="I84" s="24">
        <f t="shared" si="1"/>
        <v>-9.0000000000000024E-2</v>
      </c>
      <c r="J84" s="24"/>
      <c r="K84" s="24"/>
      <c r="L84" s="24"/>
      <c r="M84" s="24"/>
      <c r="N84" s="2">
        <v>-5.4</v>
      </c>
      <c r="O84" s="2">
        <v>-3.21</v>
      </c>
      <c r="P84" s="2">
        <v>6.42</v>
      </c>
      <c r="S84" s="10">
        <v>25</v>
      </c>
      <c r="T84" s="10">
        <v>45.5</v>
      </c>
      <c r="U84" s="10">
        <v>17</v>
      </c>
      <c r="X84" s="10">
        <v>16.7</v>
      </c>
    </row>
    <row r="85" spans="1:25" x14ac:dyDescent="0.25">
      <c r="A85" s="3">
        <v>43160</v>
      </c>
      <c r="B85" s="24">
        <v>0.23</v>
      </c>
      <c r="C85" s="24">
        <v>0.21</v>
      </c>
      <c r="D85" s="24">
        <v>0.56000000000000005</v>
      </c>
      <c r="E85" s="24">
        <f t="shared" si="0"/>
        <v>-0.33000000000000007</v>
      </c>
      <c r="F85" s="24">
        <v>0.28000000000000003</v>
      </c>
      <c r="G85" s="24">
        <v>0.16</v>
      </c>
      <c r="H85" s="24">
        <v>0.56000000000000005</v>
      </c>
      <c r="I85" s="24">
        <f t="shared" si="1"/>
        <v>-0.28000000000000003</v>
      </c>
      <c r="J85" s="24"/>
      <c r="K85" s="24"/>
      <c r="L85" s="24"/>
      <c r="M85" s="24"/>
      <c r="N85" s="2">
        <v>-13.5</v>
      </c>
      <c r="O85" s="2">
        <v>-10.4</v>
      </c>
      <c r="P85" s="2">
        <v>5.38</v>
      </c>
      <c r="S85" s="10">
        <v>30.8</v>
      </c>
      <c r="T85" s="10">
        <v>42.2</v>
      </c>
      <c r="U85" s="10">
        <v>26.3</v>
      </c>
      <c r="X85" s="10">
        <v>25.2</v>
      </c>
    </row>
    <row r="86" spans="1:25" x14ac:dyDescent="0.25">
      <c r="A86" s="3">
        <v>43191</v>
      </c>
      <c r="B86" s="24">
        <v>0.13</v>
      </c>
      <c r="C86" s="24">
        <v>0.18</v>
      </c>
      <c r="D86" s="24">
        <v>0.69</v>
      </c>
      <c r="E86" s="24">
        <f t="shared" si="0"/>
        <v>-0.55999999999999994</v>
      </c>
      <c r="F86" s="24">
        <v>0.12</v>
      </c>
      <c r="G86" s="24">
        <v>0.19</v>
      </c>
      <c r="H86" s="24">
        <v>0.69</v>
      </c>
      <c r="I86" s="24">
        <f t="shared" si="1"/>
        <v>-0.56999999999999995</v>
      </c>
      <c r="J86" s="24"/>
      <c r="K86" s="24"/>
      <c r="L86" s="24"/>
      <c r="M86" s="24"/>
      <c r="N86" s="2">
        <v>-18.7</v>
      </c>
      <c r="O86" s="2">
        <v>-19.899999999999999</v>
      </c>
      <c r="P86" s="2">
        <v>5.81</v>
      </c>
      <c r="S86" s="10">
        <v>38.1</v>
      </c>
      <c r="T86" s="10">
        <v>48</v>
      </c>
      <c r="U86" s="10">
        <v>34.1</v>
      </c>
      <c r="X86" s="10">
        <v>42.3</v>
      </c>
    </row>
    <row r="87" spans="1:25" x14ac:dyDescent="0.25">
      <c r="A87" s="3">
        <v>43221</v>
      </c>
      <c r="B87" s="24">
        <v>0.42</v>
      </c>
      <c r="C87" s="24">
        <v>0.17</v>
      </c>
      <c r="D87" s="24">
        <v>0.42</v>
      </c>
      <c r="E87" s="24">
        <f t="shared" si="0"/>
        <v>0</v>
      </c>
      <c r="F87" s="24">
        <v>0.41</v>
      </c>
      <c r="G87" s="24">
        <v>0.2</v>
      </c>
      <c r="H87" s="24">
        <v>0.4</v>
      </c>
      <c r="I87" s="24">
        <f t="shared" si="1"/>
        <v>9.9999999999999534E-3</v>
      </c>
      <c r="J87" s="24"/>
      <c r="K87" s="24"/>
      <c r="L87" s="24"/>
      <c r="M87" s="24"/>
      <c r="N87" s="2">
        <v>0.1</v>
      </c>
      <c r="O87" s="2">
        <v>-0.11</v>
      </c>
      <c r="P87" s="2">
        <v>6.08</v>
      </c>
      <c r="S87" s="10">
        <v>50.4</v>
      </c>
      <c r="T87" s="10">
        <v>53.1</v>
      </c>
      <c r="U87" s="10">
        <v>49.4</v>
      </c>
      <c r="X87" s="10">
        <v>60.8</v>
      </c>
    </row>
    <row r="88" spans="1:25" x14ac:dyDescent="0.25">
      <c r="A88" s="3">
        <v>43252</v>
      </c>
      <c r="B88" s="24">
        <v>0.46</v>
      </c>
      <c r="C88" s="24">
        <v>0.23</v>
      </c>
      <c r="D88" s="24">
        <v>0.31</v>
      </c>
      <c r="E88" s="24">
        <f t="shared" si="0"/>
        <v>0.15000000000000002</v>
      </c>
      <c r="F88" s="24">
        <v>0.48</v>
      </c>
      <c r="G88" s="24">
        <v>0.25</v>
      </c>
      <c r="H88" s="24">
        <v>0.27</v>
      </c>
      <c r="I88" s="24">
        <f t="shared" si="1"/>
        <v>0.20999999999999996</v>
      </c>
      <c r="N88" s="2">
        <v>2.7</v>
      </c>
      <c r="O88" s="2">
        <v>4.8</v>
      </c>
      <c r="P88" s="2">
        <v>6.53</v>
      </c>
      <c r="S88" s="10">
        <v>66.599999999999994</v>
      </c>
      <c r="T88" s="10">
        <v>77.7</v>
      </c>
      <c r="U88" s="10">
        <v>63.4</v>
      </c>
      <c r="X88" s="10">
        <v>85</v>
      </c>
    </row>
    <row r="89" spans="1:25" x14ac:dyDescent="0.25">
      <c r="A89" s="3">
        <v>43282</v>
      </c>
      <c r="B89" s="24">
        <v>0.38</v>
      </c>
      <c r="C89" s="24">
        <v>0.28999999999999998</v>
      </c>
      <c r="D89" s="24">
        <v>0.33</v>
      </c>
      <c r="E89" s="24">
        <f t="shared" si="0"/>
        <v>4.9999999999999989E-2</v>
      </c>
      <c r="F89" s="24">
        <v>0.44</v>
      </c>
      <c r="G89" s="24">
        <v>0.26</v>
      </c>
      <c r="H89" s="24">
        <v>0.3</v>
      </c>
      <c r="I89" s="24">
        <f t="shared" si="1"/>
        <v>0.14000000000000001</v>
      </c>
      <c r="N89" s="2">
        <v>-0.2</v>
      </c>
      <c r="O89" s="2">
        <v>0.5</v>
      </c>
      <c r="P89" s="2">
        <v>6.44</v>
      </c>
      <c r="S89" s="10">
        <v>74</v>
      </c>
      <c r="T89" s="10">
        <v>87.2</v>
      </c>
      <c r="U89" s="10">
        <v>71.099999999999994</v>
      </c>
      <c r="X89" s="10">
        <v>84.7</v>
      </c>
    </row>
    <row r="90" spans="1:25" x14ac:dyDescent="0.25">
      <c r="A90" s="3">
        <v>43313</v>
      </c>
      <c r="B90" s="24">
        <v>0.31</v>
      </c>
      <c r="C90" s="24">
        <v>0.36</v>
      </c>
      <c r="D90" s="24">
        <v>0.33</v>
      </c>
      <c r="E90" s="24">
        <f t="shared" si="0"/>
        <v>-2.0000000000000018E-2</v>
      </c>
      <c r="F90" s="24">
        <v>0.44</v>
      </c>
      <c r="G90" s="24">
        <v>0.31</v>
      </c>
      <c r="H90" s="24">
        <v>0.26</v>
      </c>
      <c r="I90" s="24">
        <f t="shared" si="1"/>
        <v>0.18</v>
      </c>
      <c r="N90" s="2">
        <v>1.1000000000000001</v>
      </c>
      <c r="O90" s="2">
        <v>2.6</v>
      </c>
      <c r="P90" s="2">
        <v>6.45</v>
      </c>
      <c r="S90" s="10">
        <v>79.900000000000006</v>
      </c>
      <c r="T90" s="10">
        <v>85</v>
      </c>
      <c r="U90" s="10">
        <v>78.3</v>
      </c>
      <c r="X90" s="10">
        <v>89.1</v>
      </c>
      <c r="Y90" s="10">
        <v>88.4</v>
      </c>
    </row>
    <row r="91" spans="1:25" x14ac:dyDescent="0.25">
      <c r="A91" s="3">
        <v>43344</v>
      </c>
      <c r="B91" s="24">
        <v>0.23</v>
      </c>
      <c r="C91" s="24">
        <v>0.32</v>
      </c>
      <c r="D91" s="24">
        <v>0.45</v>
      </c>
      <c r="E91" s="24">
        <f t="shared" si="0"/>
        <v>-0.22</v>
      </c>
      <c r="F91" s="24">
        <v>0.26</v>
      </c>
      <c r="G91" s="24">
        <v>0.32</v>
      </c>
      <c r="H91" s="24">
        <v>0.42</v>
      </c>
      <c r="I91" s="24">
        <f t="shared" si="1"/>
        <v>-0.15999999999999998</v>
      </c>
      <c r="N91" s="2">
        <v>-7.7</v>
      </c>
      <c r="O91" s="2">
        <v>-8.6999999999999993</v>
      </c>
      <c r="P91" s="2">
        <v>6.44</v>
      </c>
      <c r="S91" s="10">
        <v>63.2</v>
      </c>
      <c r="T91" s="10">
        <v>67.3</v>
      </c>
      <c r="U91" s="10">
        <v>62</v>
      </c>
      <c r="X91" s="10">
        <v>80</v>
      </c>
      <c r="Y91" s="10">
        <v>79</v>
      </c>
    </row>
    <row r="92" spans="1:25" x14ac:dyDescent="0.25">
      <c r="A92" s="3">
        <v>43374</v>
      </c>
      <c r="B92" s="24">
        <v>0.33</v>
      </c>
      <c r="C92" s="24">
        <v>0.28999999999999998</v>
      </c>
      <c r="D92" s="24">
        <v>0.39</v>
      </c>
      <c r="E92" s="24">
        <f t="shared" si="0"/>
        <v>-0.06</v>
      </c>
      <c r="F92" s="24">
        <v>0.41</v>
      </c>
      <c r="G92" s="24">
        <v>0.22</v>
      </c>
      <c r="H92" s="24">
        <v>0.37</v>
      </c>
      <c r="I92" s="24">
        <f t="shared" si="1"/>
        <v>3.999999999999998E-2</v>
      </c>
      <c r="N92" s="2">
        <v>-4.5</v>
      </c>
      <c r="O92" s="2">
        <v>-3.2</v>
      </c>
      <c r="P92" s="2">
        <v>6.51</v>
      </c>
      <c r="S92" s="10">
        <v>39.9</v>
      </c>
      <c r="T92" s="10">
        <v>75.900000000000006</v>
      </c>
      <c r="U92" s="10">
        <v>33</v>
      </c>
      <c r="X92" s="10">
        <v>63.3</v>
      </c>
      <c r="Y92" s="10">
        <v>67.8</v>
      </c>
    </row>
    <row r="93" spans="1:25" x14ac:dyDescent="0.25">
      <c r="A93" s="3">
        <v>43405</v>
      </c>
      <c r="B93" s="24">
        <v>0.27</v>
      </c>
      <c r="C93" s="24">
        <v>0.11</v>
      </c>
      <c r="D93" s="24">
        <v>0.61</v>
      </c>
      <c r="E93" s="24">
        <f t="shared" si="0"/>
        <v>-0.33999999999999997</v>
      </c>
      <c r="F93" s="24">
        <v>0.26</v>
      </c>
      <c r="G93" s="24">
        <v>0.21</v>
      </c>
      <c r="H93" s="24">
        <v>0.52</v>
      </c>
      <c r="I93" s="24">
        <f t="shared" si="1"/>
        <v>-0.26</v>
      </c>
      <c r="N93" s="2">
        <v>-6.4</v>
      </c>
      <c r="O93" s="2">
        <v>-9.6</v>
      </c>
      <c r="P93" s="2">
        <v>6.05</v>
      </c>
      <c r="S93" s="10">
        <v>29.5</v>
      </c>
      <c r="T93" s="10">
        <v>59.7</v>
      </c>
      <c r="U93" s="10">
        <v>21.5</v>
      </c>
      <c r="X93" s="10">
        <v>80</v>
      </c>
      <c r="Y93" s="10">
        <v>80</v>
      </c>
    </row>
    <row r="94" spans="1:25" x14ac:dyDescent="0.25">
      <c r="A94" s="3">
        <v>43435</v>
      </c>
      <c r="B94" s="24">
        <v>0.32</v>
      </c>
      <c r="C94" s="24">
        <v>0.26</v>
      </c>
      <c r="D94" s="24">
        <v>0.42</v>
      </c>
      <c r="E94" s="24">
        <f t="shared" si="0"/>
        <v>-9.9999999999999978E-2</v>
      </c>
      <c r="F94" s="24">
        <v>0.41</v>
      </c>
      <c r="G94" s="24">
        <v>0.19</v>
      </c>
      <c r="H94" s="24">
        <v>0.41</v>
      </c>
      <c r="I94" s="24">
        <f t="shared" si="1"/>
        <v>0</v>
      </c>
      <c r="N94" s="2">
        <v>-0.9</v>
      </c>
      <c r="O94" s="2">
        <v>0.5</v>
      </c>
      <c r="P94" s="2">
        <v>6.43</v>
      </c>
      <c r="S94" s="10">
        <v>33.799999999999997</v>
      </c>
      <c r="T94" s="10">
        <v>66.7</v>
      </c>
      <c r="U94" s="10">
        <v>20.8</v>
      </c>
      <c r="X94" s="10">
        <v>26.4</v>
      </c>
      <c r="Y94" s="10">
        <v>26</v>
      </c>
    </row>
    <row r="95" spans="1:25" x14ac:dyDescent="0.25">
      <c r="A95" s="3">
        <v>43466</v>
      </c>
      <c r="B95" s="24">
        <v>0.31</v>
      </c>
      <c r="C95" s="24">
        <v>0.25</v>
      </c>
      <c r="D95" s="24">
        <v>0.44</v>
      </c>
      <c r="E95" s="24">
        <f t="shared" si="0"/>
        <v>-0.13</v>
      </c>
      <c r="F95" s="24">
        <v>0.27</v>
      </c>
      <c r="G95" s="24">
        <v>0.27</v>
      </c>
      <c r="H95" s="24">
        <v>0.47</v>
      </c>
      <c r="I95" s="24">
        <f t="shared" si="1"/>
        <v>-0.19999999999999996</v>
      </c>
      <c r="N95" s="2">
        <v>-1.7</v>
      </c>
      <c r="O95" s="2">
        <v>-1.1000000000000001</v>
      </c>
      <c r="P95" s="2">
        <v>6.02</v>
      </c>
      <c r="S95" s="10">
        <v>34.799999999999997</v>
      </c>
      <c r="T95" s="10">
        <v>73.599999999999994</v>
      </c>
      <c r="U95" s="10">
        <v>11.5</v>
      </c>
      <c r="X95" s="10">
        <v>25.8</v>
      </c>
      <c r="Y95" s="10">
        <v>25</v>
      </c>
    </row>
    <row r="96" spans="1:25" x14ac:dyDescent="0.25">
      <c r="A96" s="3">
        <v>43497</v>
      </c>
      <c r="B96" s="24">
        <v>0.33</v>
      </c>
      <c r="C96" s="24">
        <v>0.23</v>
      </c>
      <c r="D96" s="24">
        <v>0.44</v>
      </c>
      <c r="E96" s="24">
        <f t="shared" si="0"/>
        <v>-0.10999999999999999</v>
      </c>
      <c r="F96" s="24">
        <v>0.34</v>
      </c>
      <c r="G96" s="24">
        <v>0.26</v>
      </c>
      <c r="H96" s="24">
        <v>0.4</v>
      </c>
      <c r="I96" s="24">
        <f t="shared" si="1"/>
        <v>-0.06</v>
      </c>
      <c r="N96" s="2">
        <v>-2.6</v>
      </c>
      <c r="O96" s="2">
        <v>-2.1</v>
      </c>
      <c r="P96" s="2">
        <v>6.18</v>
      </c>
      <c r="S96" s="10">
        <v>39.200000000000003</v>
      </c>
      <c r="T96" s="10">
        <v>56.8</v>
      </c>
      <c r="U96" s="10">
        <v>25.5</v>
      </c>
      <c r="X96" s="10">
        <v>20.7</v>
      </c>
      <c r="Y96" s="10">
        <v>20</v>
      </c>
    </row>
    <row r="97" spans="1:25" x14ac:dyDescent="0.25">
      <c r="A97" s="3">
        <v>43525</v>
      </c>
      <c r="B97" s="24">
        <v>0.23</v>
      </c>
      <c r="C97" s="24">
        <v>0.33</v>
      </c>
      <c r="D97" s="24">
        <v>0.44</v>
      </c>
      <c r="E97" s="24">
        <f t="shared" si="0"/>
        <v>-0.21</v>
      </c>
      <c r="F97" s="24">
        <v>0.27</v>
      </c>
      <c r="G97" s="24">
        <v>0.39</v>
      </c>
      <c r="H97" s="24">
        <v>0.34</v>
      </c>
      <c r="I97" s="24">
        <f t="shared" si="1"/>
        <v>-7.0000000000000007E-2</v>
      </c>
      <c r="N97" s="2">
        <v>-4.0999999999999996</v>
      </c>
      <c r="O97" s="2">
        <v>0.6</v>
      </c>
      <c r="P97" s="2">
        <v>6.49</v>
      </c>
      <c r="S97" s="10">
        <v>30.7</v>
      </c>
      <c r="T97" s="10">
        <v>47.3</v>
      </c>
      <c r="U97" s="10">
        <v>22</v>
      </c>
      <c r="X97" s="10">
        <v>22.2</v>
      </c>
      <c r="Y97" s="10">
        <v>15.9</v>
      </c>
    </row>
    <row r="98" spans="1:25" x14ac:dyDescent="0.25">
      <c r="A98" s="3">
        <v>43556</v>
      </c>
      <c r="B98" s="24">
        <v>0.36</v>
      </c>
      <c r="C98" s="24">
        <v>0.22</v>
      </c>
      <c r="D98" s="24">
        <v>0.42</v>
      </c>
      <c r="E98" s="24">
        <f t="shared" si="0"/>
        <v>-0.06</v>
      </c>
      <c r="F98" s="24">
        <v>0.38</v>
      </c>
      <c r="G98" s="24">
        <v>0.2</v>
      </c>
      <c r="H98" s="24">
        <v>0.42</v>
      </c>
      <c r="I98" s="24">
        <f t="shared" si="1"/>
        <v>-3.999999999999998E-2</v>
      </c>
      <c r="N98" s="2">
        <v>1.9</v>
      </c>
      <c r="O98" s="2">
        <v>0.4</v>
      </c>
      <c r="P98" s="2">
        <v>6.02</v>
      </c>
      <c r="S98" s="10">
        <v>39.299999999999997</v>
      </c>
      <c r="T98" s="10">
        <v>55.3</v>
      </c>
      <c r="U98" s="10">
        <v>33.6</v>
      </c>
      <c r="X98" s="10">
        <v>54.5</v>
      </c>
      <c r="Y98" s="10">
        <v>54.6</v>
      </c>
    </row>
    <row r="99" spans="1:25" x14ac:dyDescent="0.25">
      <c r="A99" s="3">
        <v>43586</v>
      </c>
      <c r="B99" s="24">
        <v>0.26</v>
      </c>
      <c r="C99" s="24">
        <v>0.19</v>
      </c>
      <c r="D99" s="24">
        <v>0.54</v>
      </c>
      <c r="E99" s="24">
        <f t="shared" si="0"/>
        <v>-0.28000000000000003</v>
      </c>
      <c r="F99" s="24">
        <v>0.28000000000000003</v>
      </c>
      <c r="G99" s="24">
        <v>0.22</v>
      </c>
      <c r="H99" s="24">
        <v>0.51</v>
      </c>
      <c r="I99" s="24">
        <f t="shared" si="1"/>
        <v>-0.22999999999999998</v>
      </c>
      <c r="N99" s="2">
        <v>-2.6</v>
      </c>
      <c r="O99" s="2">
        <v>-1.5</v>
      </c>
      <c r="P99" s="2">
        <v>5.29</v>
      </c>
      <c r="S99" s="10">
        <v>45.8</v>
      </c>
      <c r="T99" s="10">
        <v>52.1</v>
      </c>
      <c r="U99" s="10">
        <v>42.7</v>
      </c>
      <c r="X99" s="10">
        <v>63.3</v>
      </c>
      <c r="Y99" s="10">
        <v>61.8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opLeftCell="A4" zoomScale="80" zoomScaleNormal="80" workbookViewId="0">
      <selection activeCell="A6" sqref="A6"/>
    </sheetView>
  </sheetViews>
  <sheetFormatPr defaultRowHeight="15" x14ac:dyDescent="0.25"/>
  <sheetData>
    <row r="1" spans="1:34" x14ac:dyDescent="0.25">
      <c r="B1" t="s">
        <v>66</v>
      </c>
      <c r="C1" t="s">
        <v>67</v>
      </c>
      <c r="D1" t="s">
        <v>68</v>
      </c>
      <c r="E1" t="s">
        <v>121</v>
      </c>
      <c r="F1" t="s">
        <v>127</v>
      </c>
      <c r="G1" t="s">
        <v>134</v>
      </c>
      <c r="H1" t="s">
        <v>143</v>
      </c>
      <c r="I1" t="s">
        <v>148</v>
      </c>
      <c r="J1" t="s">
        <v>153</v>
      </c>
      <c r="K1" t="s">
        <v>69</v>
      </c>
      <c r="L1" t="s">
        <v>70</v>
      </c>
      <c r="M1" t="s">
        <v>71</v>
      </c>
      <c r="N1" t="s">
        <v>122</v>
      </c>
      <c r="O1" t="s">
        <v>128</v>
      </c>
      <c r="P1" t="s">
        <v>135</v>
      </c>
      <c r="Q1" t="s">
        <v>144</v>
      </c>
      <c r="R1" t="s">
        <v>149</v>
      </c>
      <c r="S1" t="s">
        <v>154</v>
      </c>
      <c r="T1" t="s">
        <v>72</v>
      </c>
      <c r="U1" t="s">
        <v>73</v>
      </c>
      <c r="V1" t="s">
        <v>74</v>
      </c>
      <c r="W1" t="s">
        <v>123</v>
      </c>
      <c r="X1" t="s">
        <v>129</v>
      </c>
      <c r="Y1" t="s">
        <v>136</v>
      </c>
      <c r="Z1" t="s">
        <v>145</v>
      </c>
      <c r="AA1" t="s">
        <v>150</v>
      </c>
      <c r="AB1" t="s">
        <v>155</v>
      </c>
      <c r="AC1" t="s">
        <v>75</v>
      </c>
      <c r="AD1" t="s">
        <v>76</v>
      </c>
      <c r="AE1" t="s">
        <v>77</v>
      </c>
      <c r="AF1" t="s">
        <v>124</v>
      </c>
      <c r="AG1" t="s">
        <v>130</v>
      </c>
      <c r="AH1" t="s">
        <v>137</v>
      </c>
    </row>
    <row r="2" spans="1:34" x14ac:dyDescent="0.25">
      <c r="A2" t="s">
        <v>62</v>
      </c>
      <c r="B2" s="2"/>
      <c r="C2" s="6">
        <v>1.6</v>
      </c>
      <c r="D2" s="6">
        <v>-12.6</v>
      </c>
      <c r="E2" s="6">
        <v>-7.3</v>
      </c>
      <c r="F2" s="6">
        <v>2.69</v>
      </c>
      <c r="G2" s="6">
        <v>-1.29</v>
      </c>
      <c r="H2" s="6">
        <v>-4.66</v>
      </c>
      <c r="I2" s="6">
        <v>-2.89</v>
      </c>
      <c r="J2" s="6">
        <v>-1.7</v>
      </c>
      <c r="K2" s="2"/>
      <c r="L2" s="6">
        <v>3</v>
      </c>
      <c r="M2" s="6">
        <v>-13.5</v>
      </c>
      <c r="N2" s="6">
        <v>-7.7</v>
      </c>
      <c r="O2" s="6">
        <v>0</v>
      </c>
      <c r="P2" s="6">
        <v>0</v>
      </c>
      <c r="Q2" s="6">
        <v>-2.5</v>
      </c>
      <c r="R2" s="6">
        <v>0.71</v>
      </c>
      <c r="S2" s="6">
        <v>-1.1000000000000001</v>
      </c>
      <c r="T2" s="2"/>
      <c r="U2" s="5">
        <v>5.55</v>
      </c>
      <c r="V2" s="5">
        <v>5.73</v>
      </c>
      <c r="W2" s="5">
        <v>5.78</v>
      </c>
      <c r="X2" s="5">
        <v>6.38</v>
      </c>
      <c r="Y2" s="5">
        <v>6.61</v>
      </c>
      <c r="Z2" s="5">
        <v>6.4</v>
      </c>
      <c r="AA2" s="5">
        <v>6.18</v>
      </c>
      <c r="AB2" s="5">
        <v>6.02</v>
      </c>
      <c r="AC2" s="2"/>
      <c r="AD2" s="2">
        <v>5.83</v>
      </c>
      <c r="AE2" s="2">
        <v>6.79</v>
      </c>
      <c r="AF2" s="2">
        <v>6.88</v>
      </c>
      <c r="AG2" s="2">
        <v>6.86</v>
      </c>
      <c r="AH2" s="2">
        <v>6.72</v>
      </c>
    </row>
    <row r="3" spans="1:34" x14ac:dyDescent="0.25">
      <c r="A3" t="s">
        <v>63</v>
      </c>
      <c r="B3" s="2"/>
      <c r="C3" s="6">
        <v>3</v>
      </c>
      <c r="D3" s="6">
        <v>2.6</v>
      </c>
      <c r="E3" s="6">
        <v>-7.9</v>
      </c>
      <c r="F3" s="6">
        <v>9.1999999999999993</v>
      </c>
      <c r="G3" s="6">
        <v>-7</v>
      </c>
      <c r="H3" s="6">
        <v>-4.26</v>
      </c>
      <c r="I3" s="6">
        <v>-5.4</v>
      </c>
      <c r="J3" s="6">
        <v>-2.6</v>
      </c>
      <c r="K3" s="2"/>
      <c r="L3" s="6">
        <v>-3.8</v>
      </c>
      <c r="M3" s="6">
        <v>-3.9</v>
      </c>
      <c r="N3" s="6">
        <v>-10.4</v>
      </c>
      <c r="O3" s="6">
        <v>8.3000000000000007</v>
      </c>
      <c r="P3" s="6">
        <v>-10.56</v>
      </c>
      <c r="Q3" s="6">
        <v>-6.02</v>
      </c>
      <c r="R3" s="6">
        <v>-3.21</v>
      </c>
      <c r="S3" s="6">
        <v>-2.1</v>
      </c>
      <c r="T3" s="2"/>
      <c r="U3" s="5">
        <v>5.9</v>
      </c>
      <c r="V3" s="5">
        <v>5.44</v>
      </c>
      <c r="W3" s="5">
        <v>6.13</v>
      </c>
      <c r="X3" s="5">
        <v>7.04</v>
      </c>
      <c r="Y3" s="5">
        <v>5.97</v>
      </c>
      <c r="Z3" s="5">
        <v>6.75</v>
      </c>
      <c r="AA3" s="5">
        <v>6.42</v>
      </c>
      <c r="AB3" s="5">
        <v>6.18</v>
      </c>
      <c r="AC3" s="2"/>
      <c r="AD3" s="2">
        <v>5.98</v>
      </c>
      <c r="AE3" s="2">
        <v>6.41</v>
      </c>
      <c r="AF3" s="2">
        <v>7.27</v>
      </c>
      <c r="AG3" s="2">
        <v>7.07</v>
      </c>
      <c r="AH3" s="2">
        <v>6.17</v>
      </c>
    </row>
    <row r="4" spans="1:34" x14ac:dyDescent="0.25">
      <c r="A4" t="s">
        <v>64</v>
      </c>
      <c r="B4" s="2"/>
      <c r="C4" s="6">
        <v>8.2000000000000011</v>
      </c>
      <c r="D4" s="6">
        <v>-5.5</v>
      </c>
      <c r="E4" s="6">
        <v>-6.7</v>
      </c>
      <c r="F4" s="6">
        <v>6.7</v>
      </c>
      <c r="G4" s="6">
        <v>8.08</v>
      </c>
      <c r="H4" s="6">
        <v>-13.09</v>
      </c>
      <c r="I4" s="6">
        <v>-13.5</v>
      </c>
      <c r="J4" s="6">
        <v>-4.0999999999999996</v>
      </c>
      <c r="K4" s="2"/>
      <c r="L4" s="6">
        <v>7.1999999999999993</v>
      </c>
      <c r="M4" s="6">
        <v>-8</v>
      </c>
      <c r="N4" s="6">
        <v>-5.3</v>
      </c>
      <c r="O4" s="6">
        <v>2.4</v>
      </c>
      <c r="P4" s="6">
        <v>9.6199999999999992</v>
      </c>
      <c r="Q4" s="6">
        <v>-13.89</v>
      </c>
      <c r="R4" s="6">
        <v>-10.4</v>
      </c>
      <c r="S4" s="6">
        <v>0.6</v>
      </c>
      <c r="T4" s="2"/>
      <c r="U4" s="5">
        <v>6.08</v>
      </c>
      <c r="V4" s="5">
        <v>5.32</v>
      </c>
      <c r="W4" s="5">
        <v>5.98</v>
      </c>
      <c r="X4" s="5">
        <v>6.5</v>
      </c>
      <c r="Y4" s="5">
        <v>6.35</v>
      </c>
      <c r="Z4" s="5">
        <v>6.3</v>
      </c>
      <c r="AA4" s="5">
        <v>5.38</v>
      </c>
      <c r="AB4" s="5">
        <v>6.49</v>
      </c>
      <c r="AC4" s="2"/>
      <c r="AD4" s="2">
        <v>6.38</v>
      </c>
      <c r="AE4" s="2">
        <v>6.76</v>
      </c>
      <c r="AF4" s="2">
        <v>7.22</v>
      </c>
      <c r="AG4" s="2">
        <v>6.62</v>
      </c>
      <c r="AH4" s="2">
        <v>6.52</v>
      </c>
    </row>
    <row r="5" spans="1:34" x14ac:dyDescent="0.25">
      <c r="A5" t="s">
        <v>53</v>
      </c>
      <c r="B5" s="6">
        <v>6.5</v>
      </c>
      <c r="C5" s="6">
        <v>-4.5999999999999996</v>
      </c>
      <c r="D5" s="6">
        <v>-9.1</v>
      </c>
      <c r="E5" s="6">
        <v>9</v>
      </c>
      <c r="F5" s="6">
        <v>4.78</v>
      </c>
      <c r="G5" s="6">
        <v>-6.33</v>
      </c>
      <c r="H5" s="6">
        <v>12.68</v>
      </c>
      <c r="I5" s="6">
        <v>-18.7</v>
      </c>
      <c r="J5" s="6">
        <v>1.9</v>
      </c>
      <c r="K5" s="6">
        <v>4.8</v>
      </c>
      <c r="L5" s="6">
        <v>-4.8</v>
      </c>
      <c r="M5" s="6">
        <v>-9.3000000000000007</v>
      </c>
      <c r="N5" s="6">
        <v>7.6</v>
      </c>
      <c r="O5" s="6">
        <v>5.71</v>
      </c>
      <c r="P5" s="6">
        <v>-7.5</v>
      </c>
      <c r="Q5" s="6">
        <v>14.09</v>
      </c>
      <c r="R5" s="6">
        <v>-19.899999999999999</v>
      </c>
      <c r="S5" s="6">
        <v>0.4</v>
      </c>
      <c r="T5" s="5">
        <v>6.28</v>
      </c>
      <c r="U5" s="5">
        <v>5.42</v>
      </c>
      <c r="V5" s="5">
        <v>5.43</v>
      </c>
      <c r="W5" s="5">
        <v>6.18</v>
      </c>
      <c r="X5" s="5">
        <v>7.09</v>
      </c>
      <c r="Y5" s="5">
        <v>5.98</v>
      </c>
      <c r="Z5" s="5">
        <v>6.49</v>
      </c>
      <c r="AA5" s="5">
        <v>5.81</v>
      </c>
      <c r="AB5" s="5">
        <v>6.02</v>
      </c>
      <c r="AC5" s="2">
        <v>6.1</v>
      </c>
      <c r="AD5" s="2">
        <v>6.08</v>
      </c>
      <c r="AE5" s="2">
        <v>6.07</v>
      </c>
      <c r="AF5" s="2">
        <v>6.98</v>
      </c>
      <c r="AG5" s="2">
        <v>6.97</v>
      </c>
      <c r="AH5" s="2">
        <v>5.94</v>
      </c>
    </row>
    <row r="6" spans="1:34" x14ac:dyDescent="0.25">
      <c r="A6" t="s">
        <v>54</v>
      </c>
      <c r="B6" s="6">
        <v>0.2</v>
      </c>
      <c r="C6" s="6">
        <v>-11.600000000000001</v>
      </c>
      <c r="D6" s="6">
        <v>13.900000000000002</v>
      </c>
      <c r="E6" s="6">
        <v>-2.8</v>
      </c>
      <c r="F6" s="6">
        <v>8.9</v>
      </c>
      <c r="G6" s="6">
        <v>-12.42</v>
      </c>
      <c r="H6" s="6">
        <v>-0.45</v>
      </c>
      <c r="I6" s="6">
        <v>0.1</v>
      </c>
      <c r="J6" s="6">
        <v>-2.6</v>
      </c>
      <c r="K6" s="6">
        <v>1.2</v>
      </c>
      <c r="L6" s="6">
        <v>-12.2</v>
      </c>
      <c r="M6" s="6">
        <v>13.200000000000001</v>
      </c>
      <c r="N6" s="6">
        <v>-1.6</v>
      </c>
      <c r="O6" s="6">
        <v>9.6999999999999993</v>
      </c>
      <c r="P6" s="6">
        <v>-10.81</v>
      </c>
      <c r="Q6" s="6">
        <v>1.1299999999999999</v>
      </c>
      <c r="R6" s="6">
        <v>0.11</v>
      </c>
      <c r="S6" s="6">
        <v>-1.5</v>
      </c>
      <c r="T6" s="5">
        <v>5.67</v>
      </c>
      <c r="U6" s="5">
        <v>6.62</v>
      </c>
      <c r="V6" s="5">
        <v>5.96</v>
      </c>
      <c r="W6" s="5">
        <v>5.96</v>
      </c>
      <c r="X6" s="5">
        <v>6.6</v>
      </c>
      <c r="Y6" s="5">
        <v>5.51</v>
      </c>
      <c r="Z6" s="5">
        <v>6.31</v>
      </c>
      <c r="AA6" s="5">
        <v>6.08</v>
      </c>
      <c r="AB6" s="5">
        <v>5.29</v>
      </c>
      <c r="AC6" s="2">
        <v>5.37</v>
      </c>
      <c r="AD6" s="2">
        <v>6.62</v>
      </c>
      <c r="AE6" s="2">
        <v>6.83</v>
      </c>
      <c r="AF6" s="2">
        <v>6.92</v>
      </c>
      <c r="AG6" s="2">
        <v>6.22</v>
      </c>
      <c r="AH6" s="2">
        <v>5.62</v>
      </c>
    </row>
    <row r="7" spans="1:34" x14ac:dyDescent="0.25">
      <c r="A7" t="s">
        <v>55</v>
      </c>
      <c r="B7" s="6">
        <v>5.4</v>
      </c>
      <c r="C7" s="6">
        <v>-0.6</v>
      </c>
      <c r="D7" s="6">
        <v>-1.5</v>
      </c>
      <c r="E7" s="6">
        <v>0</v>
      </c>
      <c r="F7" s="6">
        <v>7</v>
      </c>
      <c r="G7" s="6">
        <v>1.41</v>
      </c>
      <c r="H7" s="6">
        <v>-6.76</v>
      </c>
      <c r="I7" s="6">
        <v>2.7</v>
      </c>
      <c r="J7" s="6"/>
      <c r="K7" s="6">
        <v>6.8000000000000007</v>
      </c>
      <c r="L7" s="6">
        <v>-3.1</v>
      </c>
      <c r="M7" s="6">
        <v>-1</v>
      </c>
      <c r="N7" s="6">
        <v>0</v>
      </c>
      <c r="O7" s="6">
        <v>8.33</v>
      </c>
      <c r="P7" s="6">
        <v>4.03</v>
      </c>
      <c r="Q7" s="6">
        <v>-4.13</v>
      </c>
      <c r="R7" s="6">
        <v>4.8</v>
      </c>
      <c r="S7" s="6"/>
      <c r="T7" s="5">
        <v>5.63</v>
      </c>
      <c r="U7" s="5">
        <v>4.9000000000000004</v>
      </c>
      <c r="V7" s="5">
        <v>6.23</v>
      </c>
      <c r="W7" s="5">
        <v>6.41</v>
      </c>
      <c r="X7" s="5">
        <v>6.76</v>
      </c>
      <c r="Y7" s="5">
        <v>6.16</v>
      </c>
      <c r="Z7" s="5">
        <v>5.68</v>
      </c>
      <c r="AA7" s="5">
        <v>6.53</v>
      </c>
      <c r="AB7" s="5"/>
      <c r="AC7" s="2">
        <v>6.16</v>
      </c>
      <c r="AD7" s="2">
        <v>6.16</v>
      </c>
      <c r="AE7" s="2">
        <v>6.81</v>
      </c>
      <c r="AF7" s="2">
        <v>7.02</v>
      </c>
      <c r="AG7" s="2">
        <v>6.63</v>
      </c>
      <c r="AH7" s="2">
        <v>5.47</v>
      </c>
    </row>
    <row r="8" spans="1:34" x14ac:dyDescent="0.25">
      <c r="A8" t="s">
        <v>56</v>
      </c>
      <c r="B8" s="6">
        <v>-1.4000000000000001</v>
      </c>
      <c r="C8" s="6">
        <v>-5.3</v>
      </c>
      <c r="D8" s="6">
        <v>13.5</v>
      </c>
      <c r="E8" s="6">
        <v>0.1</v>
      </c>
      <c r="F8" s="6">
        <v>9.69</v>
      </c>
      <c r="G8" s="6">
        <v>3.52</v>
      </c>
      <c r="H8" s="6">
        <v>-5.99</v>
      </c>
      <c r="I8" s="6">
        <v>-0.2</v>
      </c>
      <c r="J8" s="6"/>
      <c r="K8" s="6">
        <v>-1.0999999999999999</v>
      </c>
      <c r="L8" s="6">
        <v>-3.4000000000000004</v>
      </c>
      <c r="M8" s="6">
        <v>11.200000000000001</v>
      </c>
      <c r="N8" s="6">
        <v>0.1</v>
      </c>
      <c r="O8" s="6">
        <v>9.41</v>
      </c>
      <c r="P8" s="6">
        <v>2.6</v>
      </c>
      <c r="Q8" s="6">
        <v>-4.53</v>
      </c>
      <c r="R8" s="6">
        <v>0.5</v>
      </c>
      <c r="S8" s="6"/>
      <c r="T8" s="5">
        <v>5.31</v>
      </c>
      <c r="U8" s="5">
        <v>5.19</v>
      </c>
      <c r="V8" s="5">
        <v>6.92</v>
      </c>
      <c r="W8" s="5">
        <v>6.33</v>
      </c>
      <c r="X8" s="5">
        <v>6.73</v>
      </c>
      <c r="Y8" s="5">
        <v>6.84</v>
      </c>
      <c r="Z8" s="5">
        <v>5.93</v>
      </c>
      <c r="AA8" s="5">
        <v>6.44</v>
      </c>
      <c r="AB8" s="5"/>
      <c r="AC8" s="2">
        <v>6.31</v>
      </c>
      <c r="AD8" s="2">
        <v>6.5</v>
      </c>
      <c r="AE8" s="5">
        <v>7.3</v>
      </c>
      <c r="AF8" s="2">
        <v>7.31</v>
      </c>
      <c r="AG8" s="2">
        <v>6.98</v>
      </c>
      <c r="AH8" s="2">
        <v>6.14</v>
      </c>
    </row>
    <row r="9" spans="1:34" x14ac:dyDescent="0.25">
      <c r="A9" t="s">
        <v>57</v>
      </c>
      <c r="B9" s="6">
        <v>-4.8</v>
      </c>
      <c r="C9" s="6">
        <v>-3.6999999999999997</v>
      </c>
      <c r="D9" s="6">
        <v>14.6</v>
      </c>
      <c r="E9" s="6">
        <v>3.7</v>
      </c>
      <c r="F9" s="6">
        <v>0.5</v>
      </c>
      <c r="G9" s="6">
        <v>3.06</v>
      </c>
      <c r="H9" s="6">
        <v>-5.56</v>
      </c>
      <c r="I9" s="6">
        <v>1.1000000000000001</v>
      </c>
      <c r="J9" s="6"/>
      <c r="K9" s="6">
        <v>-1.2</v>
      </c>
      <c r="L9" s="6">
        <v>-3</v>
      </c>
      <c r="M9" s="6">
        <v>15.2</v>
      </c>
      <c r="N9" s="6">
        <v>5.4</v>
      </c>
      <c r="O9" s="6">
        <v>1.52</v>
      </c>
      <c r="P9" s="6">
        <v>2.37</v>
      </c>
      <c r="Q9" s="6">
        <v>-5</v>
      </c>
      <c r="R9" s="6">
        <v>2.6</v>
      </c>
      <c r="S9" s="6"/>
      <c r="T9" s="5">
        <v>5.59</v>
      </c>
      <c r="U9" s="5">
        <v>5.68</v>
      </c>
      <c r="V9" s="5">
        <v>6.64</v>
      </c>
      <c r="W9" s="5">
        <v>6.38</v>
      </c>
      <c r="X9" s="5">
        <v>7.06</v>
      </c>
      <c r="Y9" s="5">
        <v>6.87</v>
      </c>
      <c r="Z9" s="5">
        <v>6.03</v>
      </c>
      <c r="AA9" s="5">
        <v>6.45</v>
      </c>
      <c r="AB9" s="5"/>
      <c r="AC9" s="2">
        <v>6.34</v>
      </c>
      <c r="AD9" s="2">
        <v>6.63</v>
      </c>
      <c r="AE9" s="5">
        <v>6.9</v>
      </c>
      <c r="AF9" s="2">
        <v>7.46</v>
      </c>
      <c r="AG9" s="5">
        <v>7</v>
      </c>
      <c r="AH9" s="2">
        <v>6.29</v>
      </c>
    </row>
    <row r="10" spans="1:34" x14ac:dyDescent="0.25">
      <c r="A10" t="s">
        <v>58</v>
      </c>
      <c r="B10" s="6">
        <v>8.4</v>
      </c>
      <c r="C10" s="6">
        <v>2.8000000000000003</v>
      </c>
      <c r="D10" s="6">
        <v>7.3</v>
      </c>
      <c r="E10" s="6">
        <v>4.2</v>
      </c>
      <c r="F10" s="6">
        <v>4.05</v>
      </c>
      <c r="G10" s="6">
        <v>7.14</v>
      </c>
      <c r="H10" s="6">
        <v>-3.89</v>
      </c>
      <c r="I10" s="6">
        <v>-7.7</v>
      </c>
      <c r="J10" s="6"/>
      <c r="K10" s="6">
        <v>5.0999999999999996</v>
      </c>
      <c r="L10" s="6">
        <v>0.2</v>
      </c>
      <c r="M10" s="6">
        <v>7.8</v>
      </c>
      <c r="N10" s="6">
        <v>3.9</v>
      </c>
      <c r="O10" s="6">
        <v>7.11</v>
      </c>
      <c r="P10" s="6">
        <v>8.33</v>
      </c>
      <c r="Q10" s="6">
        <v>-4.0599999999999996</v>
      </c>
      <c r="R10" s="6">
        <v>-8.6999999999999993</v>
      </c>
      <c r="S10" s="6"/>
      <c r="T10" s="5">
        <v>5.29</v>
      </c>
      <c r="U10" s="5">
        <v>5.74</v>
      </c>
      <c r="V10" s="5">
        <v>6.53</v>
      </c>
      <c r="W10" s="5">
        <v>6.76</v>
      </c>
      <c r="X10" s="5">
        <v>6.73</v>
      </c>
      <c r="Y10" s="5">
        <v>7</v>
      </c>
      <c r="Z10" s="5">
        <v>6.17</v>
      </c>
      <c r="AA10" s="5">
        <v>6.44</v>
      </c>
      <c r="AB10" s="5"/>
      <c r="AC10" s="2">
        <v>6.24</v>
      </c>
      <c r="AD10" s="2">
        <v>6.03</v>
      </c>
      <c r="AE10" s="5">
        <v>7.56</v>
      </c>
      <c r="AF10" s="2">
        <v>7.34</v>
      </c>
      <c r="AG10" s="2">
        <v>6.98</v>
      </c>
      <c r="AH10" s="2">
        <v>6.09</v>
      </c>
    </row>
    <row r="11" spans="1:34" x14ac:dyDescent="0.25">
      <c r="A11" t="s">
        <v>59</v>
      </c>
      <c r="B11" s="6">
        <v>3.9</v>
      </c>
      <c r="C11" s="6">
        <v>-2.1999999999999997</v>
      </c>
      <c r="D11" s="6">
        <v>-7</v>
      </c>
      <c r="E11" s="6">
        <v>3.1</v>
      </c>
      <c r="F11" s="6">
        <v>6.54</v>
      </c>
      <c r="G11" s="6">
        <v>-2.5</v>
      </c>
      <c r="H11" s="6">
        <v>-3.05</v>
      </c>
      <c r="I11" s="6">
        <v>-4.5</v>
      </c>
      <c r="J11" s="6"/>
      <c r="K11" s="6">
        <v>3.4000000000000004</v>
      </c>
      <c r="L11" s="6">
        <v>-6.3</v>
      </c>
      <c r="M11" s="6">
        <v>-4.2</v>
      </c>
      <c r="N11" s="6">
        <v>-0.1</v>
      </c>
      <c r="O11" s="6">
        <v>6.82</v>
      </c>
      <c r="P11" s="6">
        <v>-2.5</v>
      </c>
      <c r="Q11" s="6">
        <v>-2.56</v>
      </c>
      <c r="R11" s="6">
        <v>-3.2</v>
      </c>
      <c r="S11" s="6"/>
      <c r="T11" s="5">
        <v>4.6500000000000004</v>
      </c>
      <c r="U11" s="5">
        <v>5.38</v>
      </c>
      <c r="V11" s="5">
        <v>6.44</v>
      </c>
      <c r="W11" s="5">
        <v>6.64</v>
      </c>
      <c r="X11" s="5">
        <v>6.05</v>
      </c>
      <c r="Y11" s="5">
        <v>6.7</v>
      </c>
      <c r="Z11" s="5">
        <v>6.2</v>
      </c>
      <c r="AA11" s="5">
        <v>6.51</v>
      </c>
      <c r="AB11" s="5"/>
      <c r="AC11" s="2">
        <v>5.97</v>
      </c>
      <c r="AD11" s="2">
        <v>6.29</v>
      </c>
      <c r="AE11" s="5">
        <v>7.32</v>
      </c>
      <c r="AF11" s="2">
        <v>7.27</v>
      </c>
      <c r="AG11" s="2">
        <v>6.27</v>
      </c>
      <c r="AH11" s="5">
        <v>6</v>
      </c>
    </row>
    <row r="12" spans="1:34" x14ac:dyDescent="0.25">
      <c r="A12" t="s">
        <v>60</v>
      </c>
      <c r="B12" s="6">
        <v>0</v>
      </c>
      <c r="C12" s="6">
        <v>0</v>
      </c>
      <c r="D12" s="6">
        <v>-5.4</v>
      </c>
      <c r="E12" s="6">
        <v>-1.4</v>
      </c>
      <c r="F12" s="6">
        <v>0</v>
      </c>
      <c r="G12" s="6">
        <v>-7.5</v>
      </c>
      <c r="H12" s="6">
        <v>2.5</v>
      </c>
      <c r="I12" s="6">
        <v>-6.4</v>
      </c>
      <c r="J12" s="6"/>
      <c r="K12" s="6">
        <v>-2.6</v>
      </c>
      <c r="L12" s="6">
        <v>0</v>
      </c>
      <c r="M12" s="6">
        <v>-0.3</v>
      </c>
      <c r="N12" s="6">
        <v>-3.1</v>
      </c>
      <c r="O12" s="6">
        <v>0.45</v>
      </c>
      <c r="P12" s="6">
        <v>-3.75</v>
      </c>
      <c r="Q12" s="6">
        <v>2.33</v>
      </c>
      <c r="R12" s="6">
        <v>-9.6</v>
      </c>
      <c r="S12" s="6"/>
      <c r="T12" s="5">
        <v>4.66</v>
      </c>
      <c r="U12" s="5">
        <v>5.19</v>
      </c>
      <c r="V12" s="5">
        <v>6.38</v>
      </c>
      <c r="W12" s="5">
        <v>6.54</v>
      </c>
      <c r="X12" s="5">
        <v>6.71</v>
      </c>
      <c r="Y12" s="5">
        <v>5.83</v>
      </c>
      <c r="Z12" s="5">
        <v>6.17</v>
      </c>
      <c r="AA12" s="5">
        <v>6.05</v>
      </c>
      <c r="AB12" s="5"/>
      <c r="AC12" s="2">
        <v>5.94</v>
      </c>
      <c r="AD12" s="2">
        <v>5.86</v>
      </c>
      <c r="AE12" s="5">
        <v>6.92</v>
      </c>
      <c r="AF12" s="2">
        <v>7.03</v>
      </c>
      <c r="AG12" s="2">
        <v>5.95</v>
      </c>
      <c r="AH12" s="2">
        <v>5.48</v>
      </c>
    </row>
    <row r="13" spans="1:34" x14ac:dyDescent="0.25">
      <c r="A13" t="s">
        <v>61</v>
      </c>
      <c r="B13" s="6">
        <v>3.2</v>
      </c>
      <c r="C13" s="6">
        <v>-4.1000000000000005</v>
      </c>
      <c r="D13" s="6">
        <v>-2.1</v>
      </c>
      <c r="E13" s="6">
        <v>3.2</v>
      </c>
      <c r="F13" s="6">
        <v>-6.54</v>
      </c>
      <c r="G13" s="6">
        <v>3.05</v>
      </c>
      <c r="H13" s="6">
        <v>4.2300000000000004</v>
      </c>
      <c r="I13" s="6">
        <v>-0.9</v>
      </c>
      <c r="J13" s="6"/>
      <c r="K13" s="6">
        <v>3</v>
      </c>
      <c r="L13" s="6">
        <v>-6.7</v>
      </c>
      <c r="M13" s="6">
        <v>-0.1</v>
      </c>
      <c r="N13" s="6">
        <v>5.0999999999999996</v>
      </c>
      <c r="O13" s="6">
        <v>-4.33</v>
      </c>
      <c r="P13" s="6">
        <v>1.6</v>
      </c>
      <c r="Q13" s="6">
        <v>3.71</v>
      </c>
      <c r="R13" s="6">
        <v>0.5</v>
      </c>
      <c r="S13" s="6"/>
      <c r="T13" s="5">
        <v>6.34</v>
      </c>
      <c r="U13" s="5">
        <v>5.21</v>
      </c>
      <c r="V13" s="5">
        <v>5.93</v>
      </c>
      <c r="W13" s="5">
        <v>6.09</v>
      </c>
      <c r="X13" s="5">
        <v>6.37</v>
      </c>
      <c r="Y13" s="5">
        <v>6.66</v>
      </c>
      <c r="Z13" s="5">
        <v>6.84</v>
      </c>
      <c r="AA13" s="5">
        <v>6.43</v>
      </c>
      <c r="AB13" s="5"/>
      <c r="AC13" s="2">
        <v>5.92</v>
      </c>
      <c r="AD13" s="2">
        <v>6.05</v>
      </c>
      <c r="AE13" s="5">
        <v>7.16</v>
      </c>
      <c r="AF13" s="2">
        <v>6.86</v>
      </c>
      <c r="AG13" s="2">
        <v>6.94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topLeftCell="AC1" zoomScale="80" zoomScaleNormal="80" workbookViewId="0">
      <selection activeCell="AW15" sqref="AW15"/>
    </sheetView>
  </sheetViews>
  <sheetFormatPr defaultRowHeight="15" x14ac:dyDescent="0.25"/>
  <sheetData>
    <row r="1" spans="1:44" x14ac:dyDescent="0.25">
      <c r="A1" s="8" t="s">
        <v>16</v>
      </c>
      <c r="AR1" s="9" t="s">
        <v>14</v>
      </c>
    </row>
    <row r="29" spans="1:44" x14ac:dyDescent="0.25">
      <c r="A29" s="8" t="s">
        <v>17</v>
      </c>
      <c r="AR29" s="9" t="s">
        <v>14</v>
      </c>
    </row>
    <row r="30" spans="1:44" x14ac:dyDescent="0.25">
      <c r="X30" s="9" t="s">
        <v>25</v>
      </c>
      <c r="AP30" s="9" t="s">
        <v>25</v>
      </c>
    </row>
    <row r="57" spans="1:44" x14ac:dyDescent="0.25">
      <c r="A57" s="8" t="s">
        <v>18</v>
      </c>
      <c r="AR57" s="9" t="s">
        <v>14</v>
      </c>
    </row>
    <row r="58" spans="1:44" x14ac:dyDescent="0.25">
      <c r="X58" s="9" t="s">
        <v>25</v>
      </c>
      <c r="AR58" s="9" t="s">
        <v>25</v>
      </c>
    </row>
  </sheetData>
  <hyperlinks>
    <hyperlink ref="AR1" location="Index!A1" display="Return to index"/>
    <hyperlink ref="AR29" location="Index!A1" display="Return to index"/>
    <hyperlink ref="AR57" location="Index!A1" display="Return to index"/>
    <hyperlink ref="X30" location="Visitors!A1" display="Top of page"/>
    <hyperlink ref="X58" location="Visitors!A1" display="Top of page"/>
    <hyperlink ref="AP30" location="Visitors!A1" display="Top of page"/>
    <hyperlink ref="AR58" location="Visitors!A1" display="Top of pag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topLeftCell="Z1" zoomScale="80" zoomScaleNormal="80" workbookViewId="0">
      <selection activeCell="AV82" sqref="AV82"/>
    </sheetView>
  </sheetViews>
  <sheetFormatPr defaultRowHeight="15" x14ac:dyDescent="0.25"/>
  <sheetData>
    <row r="1" spans="1:44" x14ac:dyDescent="0.25">
      <c r="A1" s="8" t="s">
        <v>22</v>
      </c>
      <c r="AR1" s="9" t="s">
        <v>14</v>
      </c>
    </row>
    <row r="29" spans="1:44" x14ac:dyDescent="0.25">
      <c r="A29" s="8" t="s">
        <v>23</v>
      </c>
      <c r="AR29" s="9" t="s">
        <v>14</v>
      </c>
    </row>
    <row r="30" spans="1:44" x14ac:dyDescent="0.25">
      <c r="AR30" s="9" t="s">
        <v>25</v>
      </c>
    </row>
    <row r="57" spans="1:44" x14ac:dyDescent="0.25">
      <c r="A57" s="8" t="s">
        <v>24</v>
      </c>
      <c r="AR57" s="9" t="s">
        <v>14</v>
      </c>
    </row>
    <row r="58" spans="1:44" x14ac:dyDescent="0.25">
      <c r="AR58" s="9" t="s">
        <v>25</v>
      </c>
    </row>
  </sheetData>
  <hyperlinks>
    <hyperlink ref="AR1" location="Index!A1" display="Return to index"/>
    <hyperlink ref="AR57" location="Index!A1" display="Return to index"/>
    <hyperlink ref="AR58" location="Turnover!A1" display="Top of page"/>
    <hyperlink ref="AR30" location="Turnover!A1" display="Top of page"/>
    <hyperlink ref="AR29" location="Index!A1" display="Return to index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R1" zoomScale="80" zoomScaleNormal="80" workbookViewId="0">
      <selection activeCell="AL17" sqref="AL17"/>
    </sheetView>
  </sheetViews>
  <sheetFormatPr defaultRowHeight="15" x14ac:dyDescent="0.25"/>
  <sheetData>
    <row r="1" spans="1:34" x14ac:dyDescent="0.25">
      <c r="A1" s="8" t="s">
        <v>26</v>
      </c>
      <c r="AH1" s="9" t="s">
        <v>14</v>
      </c>
    </row>
    <row r="29" spans="1:34" x14ac:dyDescent="0.25">
      <c r="A29" s="8" t="s">
        <v>27</v>
      </c>
      <c r="AH29" s="9" t="s">
        <v>14</v>
      </c>
    </row>
    <row r="30" spans="1:34" x14ac:dyDescent="0.25">
      <c r="X30" s="9" t="s">
        <v>25</v>
      </c>
      <c r="AH30" s="9" t="s">
        <v>25</v>
      </c>
    </row>
  </sheetData>
  <hyperlinks>
    <hyperlink ref="AH1" location="Index!A1" display="Return to index"/>
    <hyperlink ref="AH29" location="Index!A1" display="Return to index"/>
    <hyperlink ref="X30" location="Profitability!A1" display="Top of page"/>
    <hyperlink ref="AH30" location="Profitability!A1" display="Top of pag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opLeftCell="W1" zoomScale="80" zoomScaleNormal="80" workbookViewId="0">
      <selection activeCell="AS19" sqref="AS19"/>
    </sheetView>
  </sheetViews>
  <sheetFormatPr defaultRowHeight="15" x14ac:dyDescent="0.25"/>
  <sheetData>
    <row r="1" spans="1:44" x14ac:dyDescent="0.25">
      <c r="A1" s="8" t="s">
        <v>29</v>
      </c>
      <c r="AR1" s="9" t="s">
        <v>14</v>
      </c>
    </row>
    <row r="29" spans="1:44" x14ac:dyDescent="0.25">
      <c r="A29" s="8" t="s">
        <v>30</v>
      </c>
      <c r="AR29" s="9" t="s">
        <v>14</v>
      </c>
    </row>
    <row r="30" spans="1:44" x14ac:dyDescent="0.25">
      <c r="X30" s="9" t="s">
        <v>25</v>
      </c>
      <c r="AR30" s="9" t="s">
        <v>25</v>
      </c>
    </row>
  </sheetData>
  <hyperlinks>
    <hyperlink ref="AR1" location="Index!A1" display="Return to index"/>
    <hyperlink ref="X30" location="Optconf!A1" display="Top of page"/>
    <hyperlink ref="AR30" location="Optconf!A1" display="Top of page"/>
    <hyperlink ref="AR29" location="Index!A1" display="Return to index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4"/>
  <sheetViews>
    <sheetView topLeftCell="AA1" zoomScale="80" zoomScaleNormal="80" workbookViewId="0">
      <selection activeCell="AS142" sqref="AS142"/>
    </sheetView>
  </sheetViews>
  <sheetFormatPr defaultRowHeight="15" x14ac:dyDescent="0.25"/>
  <sheetData>
    <row r="1" spans="1:45" x14ac:dyDescent="0.25">
      <c r="A1" s="8" t="s">
        <v>43</v>
      </c>
      <c r="AS1" s="9" t="s">
        <v>14</v>
      </c>
    </row>
    <row r="29" spans="1:45" x14ac:dyDescent="0.25">
      <c r="A29" s="8" t="s">
        <v>44</v>
      </c>
      <c r="AS29" s="9" t="s">
        <v>14</v>
      </c>
    </row>
    <row r="30" spans="1:45" x14ac:dyDescent="0.25">
      <c r="X30" s="9" t="s">
        <v>25</v>
      </c>
      <c r="AS30" s="9" t="s">
        <v>25</v>
      </c>
    </row>
    <row r="57" spans="1:39" x14ac:dyDescent="0.25">
      <c r="A57" s="8" t="s">
        <v>45</v>
      </c>
      <c r="AM57" s="9" t="s">
        <v>14</v>
      </c>
    </row>
    <row r="58" spans="1:39" x14ac:dyDescent="0.25">
      <c r="X58" s="9" t="s">
        <v>25</v>
      </c>
      <c r="AM58" s="9" t="s">
        <v>25</v>
      </c>
    </row>
    <row r="85" spans="1:44" x14ac:dyDescent="0.25">
      <c r="A85" s="8" t="s">
        <v>46</v>
      </c>
      <c r="AR85" s="9" t="s">
        <v>14</v>
      </c>
    </row>
    <row r="86" spans="1:44" x14ac:dyDescent="0.25">
      <c r="AR86" s="9" t="s">
        <v>25</v>
      </c>
    </row>
    <row r="113" spans="1:44" x14ac:dyDescent="0.25">
      <c r="A113" s="8" t="s">
        <v>47</v>
      </c>
      <c r="AR113" s="9" t="s">
        <v>14</v>
      </c>
    </row>
    <row r="114" spans="1:44" x14ac:dyDescent="0.25">
      <c r="AR114" s="9" t="s">
        <v>25</v>
      </c>
    </row>
  </sheetData>
  <hyperlinks>
    <hyperlink ref="AS1" location="Index!A1" display="Return to index"/>
    <hyperlink ref="AS29" location="Index!A1" display="Return to index"/>
    <hyperlink ref="X30" location="Occupancy!A1" display="Top of page"/>
    <hyperlink ref="AM57" location="Index!A1" display="Return to index"/>
    <hyperlink ref="X58" location="Occupancy!A1" display="Top of page"/>
    <hyperlink ref="AR85" location="Index!A1" display="Return to index"/>
    <hyperlink ref="AR86" location="Occupancy!A1" display="Top of page"/>
    <hyperlink ref="AR113" location="Index!A1" display="Return to index"/>
    <hyperlink ref="AR114" location="Occupancy!A1" display="Top of page"/>
    <hyperlink ref="AM58" location="Occupancy!A1" display="Top of page"/>
    <hyperlink ref="AS30" location="Occupancy!A1" display="Top of pag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workbookViewId="0"/>
  </sheetViews>
  <sheetFormatPr defaultRowHeight="15" x14ac:dyDescent="0.25"/>
  <sheetData>
    <row r="1" spans="1:18" x14ac:dyDescent="0.25">
      <c r="A1" s="8" t="s">
        <v>18</v>
      </c>
      <c r="R1" s="9" t="s">
        <v>14</v>
      </c>
    </row>
    <row r="2" spans="1:18" x14ac:dyDescent="0.25">
      <c r="R2" s="9"/>
    </row>
    <row r="32" spans="1:18" x14ac:dyDescent="0.25">
      <c r="A32" s="8" t="s">
        <v>24</v>
      </c>
      <c r="R32" s="9" t="s">
        <v>14</v>
      </c>
    </row>
    <row r="33" spans="18:18" x14ac:dyDescent="0.25">
      <c r="R33" s="9" t="s">
        <v>25</v>
      </c>
    </row>
    <row r="60" spans="1:18" x14ac:dyDescent="0.25">
      <c r="A60" s="8" t="s">
        <v>29</v>
      </c>
      <c r="R60" s="9" t="s">
        <v>14</v>
      </c>
    </row>
    <row r="61" spans="1:18" x14ac:dyDescent="0.25">
      <c r="R61" s="9" t="s">
        <v>25</v>
      </c>
    </row>
    <row r="88" spans="1:18" x14ac:dyDescent="0.25">
      <c r="A88" s="8" t="s">
        <v>30</v>
      </c>
      <c r="R88" s="9" t="s">
        <v>14</v>
      </c>
    </row>
    <row r="89" spans="1:18" x14ac:dyDescent="0.25">
      <c r="R89" s="9" t="s">
        <v>25</v>
      </c>
    </row>
  </sheetData>
  <hyperlinks>
    <hyperlink ref="R1" location="Index!A1" display="Return to index"/>
    <hyperlink ref="R32" location="Index!A1" display="Return to index"/>
    <hyperlink ref="R33" location="'Year on year'!A1" display="Top of page"/>
    <hyperlink ref="R60" location="Index!A1" display="Return to index"/>
    <hyperlink ref="R61" location="'Year on year'!A1" display="Top of page"/>
    <hyperlink ref="R88" location="Index!A1" display="Return to index"/>
    <hyperlink ref="R89" location="'Year on year'!A1" display="Top of pag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pane ySplit="1" topLeftCell="A30" activePane="bottomLeft" state="frozen"/>
      <selection pane="bottomLeft" activeCell="C43" sqref="C43"/>
    </sheetView>
  </sheetViews>
  <sheetFormatPr defaultRowHeight="15" x14ac:dyDescent="0.25"/>
  <cols>
    <col min="1" max="1" width="25" customWidth="1"/>
    <col min="2" max="2" width="9.140625" style="2"/>
    <col min="3" max="3" width="16.85546875" style="2" customWidth="1"/>
    <col min="4" max="4" width="17.42578125" style="2" bestFit="1" customWidth="1"/>
    <col min="5" max="6" width="9.140625" style="2"/>
  </cols>
  <sheetData>
    <row r="1" spans="1:9" x14ac:dyDescent="0.25">
      <c r="A1" s="8" t="s">
        <v>112</v>
      </c>
      <c r="I1" s="9" t="s">
        <v>14</v>
      </c>
    </row>
    <row r="2" spans="1:9" x14ac:dyDescent="0.25">
      <c r="A2" s="7" t="s">
        <v>113</v>
      </c>
      <c r="B2" s="16">
        <v>2010</v>
      </c>
      <c r="C2" s="16" t="s">
        <v>107</v>
      </c>
      <c r="D2" s="16" t="s">
        <v>81</v>
      </c>
    </row>
    <row r="3" spans="1:9" x14ac:dyDescent="0.25">
      <c r="B3" s="2" t="s">
        <v>82</v>
      </c>
      <c r="C3" s="14">
        <f>Forecaster!P5</f>
        <v>3945151</v>
      </c>
      <c r="D3" s="11">
        <f>Forecaster!B5</f>
        <v>371516716.25999999</v>
      </c>
    </row>
    <row r="5" spans="1:9" x14ac:dyDescent="0.25">
      <c r="A5" s="7" t="s">
        <v>110</v>
      </c>
      <c r="B5" s="16">
        <v>2011</v>
      </c>
      <c r="C5" s="16" t="s">
        <v>107</v>
      </c>
      <c r="D5" s="16" t="s">
        <v>81</v>
      </c>
      <c r="E5" s="1" t="s">
        <v>120</v>
      </c>
    </row>
    <row r="6" spans="1:9" x14ac:dyDescent="0.25">
      <c r="B6" s="2" t="s">
        <v>82</v>
      </c>
      <c r="C6" s="14">
        <f>Forecaster!P18</f>
        <v>4449000</v>
      </c>
      <c r="D6" s="11">
        <f>Forecaster!B18</f>
        <v>364713000</v>
      </c>
    </row>
    <row r="7" spans="1:9" x14ac:dyDescent="0.25">
      <c r="A7" s="7" t="s">
        <v>111</v>
      </c>
      <c r="B7" s="16"/>
      <c r="C7" s="17">
        <f>(C6/C3)-100%</f>
        <v>0.12771348929356563</v>
      </c>
      <c r="D7" s="17">
        <f>(D6/D3)-100%</f>
        <v>-1.8313351626521479E-2</v>
      </c>
    </row>
    <row r="8" spans="1:9" x14ac:dyDescent="0.25">
      <c r="C8" s="18"/>
      <c r="D8" s="18"/>
    </row>
    <row r="10" spans="1:9" x14ac:dyDescent="0.25">
      <c r="A10" s="7" t="s">
        <v>110</v>
      </c>
      <c r="B10" s="16">
        <v>2012</v>
      </c>
      <c r="C10" s="16" t="s">
        <v>107</v>
      </c>
      <c r="D10" s="16" t="s">
        <v>81</v>
      </c>
    </row>
    <row r="11" spans="1:9" x14ac:dyDescent="0.25">
      <c r="B11" s="2" t="s">
        <v>82</v>
      </c>
      <c r="C11" s="14">
        <f>Forecaster!P26</f>
        <v>4849000</v>
      </c>
      <c r="D11" s="11">
        <f>Forecaster!B26</f>
        <v>416587000</v>
      </c>
    </row>
    <row r="12" spans="1:9" x14ac:dyDescent="0.25">
      <c r="A12" s="7" t="s">
        <v>111</v>
      </c>
      <c r="B12" s="16"/>
      <c r="C12" s="17">
        <f>(C11/C6)-100%</f>
        <v>8.9907844459429009E-2</v>
      </c>
      <c r="D12" s="17">
        <f>(D11/D6)-100%</f>
        <v>0.14223238546473538</v>
      </c>
    </row>
    <row r="13" spans="1:9" x14ac:dyDescent="0.25">
      <c r="C13" s="18"/>
      <c r="D13" s="18"/>
    </row>
    <row r="14" spans="1:9" x14ac:dyDescent="0.25">
      <c r="C14" s="18"/>
      <c r="D14" s="18"/>
    </row>
    <row r="15" spans="1:9" x14ac:dyDescent="0.25">
      <c r="A15" s="7" t="s">
        <v>110</v>
      </c>
      <c r="B15" s="16">
        <v>2013</v>
      </c>
      <c r="C15" s="16" t="s">
        <v>107</v>
      </c>
      <c r="D15" s="16" t="s">
        <v>81</v>
      </c>
    </row>
    <row r="16" spans="1:9" x14ac:dyDescent="0.25">
      <c r="B16" s="2" t="s">
        <v>82</v>
      </c>
      <c r="C16" s="14">
        <f>Forecaster!P34</f>
        <v>4728200</v>
      </c>
      <c r="D16" s="11">
        <f>Forecaster!B34</f>
        <v>434385000</v>
      </c>
    </row>
    <row r="17" spans="1:18" x14ac:dyDescent="0.25">
      <c r="A17" s="7" t="s">
        <v>111</v>
      </c>
      <c r="B17" s="16"/>
      <c r="C17" s="17">
        <f>(C16/C11)-100%</f>
        <v>-2.4912353062487069E-2</v>
      </c>
      <c r="D17" s="17">
        <f>(D16/D11)-100%</f>
        <v>4.2723368708097009E-2</v>
      </c>
    </row>
    <row r="18" spans="1:18" x14ac:dyDescent="0.25">
      <c r="B18" s="16"/>
      <c r="C18" s="17"/>
      <c r="D18" s="17"/>
    </row>
    <row r="20" spans="1:18" x14ac:dyDescent="0.25">
      <c r="A20" s="7" t="s">
        <v>110</v>
      </c>
      <c r="B20" s="16">
        <v>2014</v>
      </c>
      <c r="C20" s="16" t="s">
        <v>107</v>
      </c>
      <c r="D20" s="16" t="s">
        <v>81</v>
      </c>
      <c r="E20"/>
      <c r="F20"/>
      <c r="R20" s="9"/>
    </row>
    <row r="21" spans="1:18" x14ac:dyDescent="0.25">
      <c r="B21" s="2" t="s">
        <v>82</v>
      </c>
      <c r="C21" s="14">
        <v>4609200</v>
      </c>
      <c r="D21" s="11">
        <v>423581000</v>
      </c>
      <c r="E21"/>
      <c r="F21"/>
    </row>
    <row r="22" spans="1:18" x14ac:dyDescent="0.25">
      <c r="A22" s="7" t="s">
        <v>111</v>
      </c>
      <c r="B22" s="16"/>
      <c r="C22" s="17">
        <f>(C21/C16)-100%</f>
        <v>-2.5168140095596647E-2</v>
      </c>
      <c r="D22" s="17">
        <f>(D21/D16)-100%</f>
        <v>-2.48719453940629E-2</v>
      </c>
      <c r="E22"/>
      <c r="F22"/>
    </row>
    <row r="23" spans="1:18" x14ac:dyDescent="0.25">
      <c r="A23" s="7"/>
      <c r="B23" s="16"/>
      <c r="C23" s="17"/>
      <c r="D23" s="17"/>
      <c r="E23"/>
      <c r="F23"/>
    </row>
    <row r="24" spans="1:18" x14ac:dyDescent="0.25">
      <c r="B24"/>
      <c r="C24"/>
      <c r="D24"/>
      <c r="E24"/>
      <c r="F24"/>
    </row>
    <row r="25" spans="1:18" x14ac:dyDescent="0.25">
      <c r="A25" s="7" t="s">
        <v>110</v>
      </c>
      <c r="B25" s="16">
        <v>2015</v>
      </c>
      <c r="C25" s="16" t="s">
        <v>107</v>
      </c>
      <c r="D25" s="16" t="s">
        <v>81</v>
      </c>
      <c r="E25"/>
      <c r="F25"/>
    </row>
    <row r="26" spans="1:18" x14ac:dyDescent="0.25">
      <c r="B26" s="2" t="s">
        <v>82</v>
      </c>
      <c r="C26" s="14">
        <v>4568600</v>
      </c>
      <c r="D26" s="11">
        <v>436040000</v>
      </c>
      <c r="E26"/>
      <c r="F26"/>
    </row>
    <row r="27" spans="1:18" x14ac:dyDescent="0.25">
      <c r="A27" s="7" t="s">
        <v>111</v>
      </c>
      <c r="B27" s="16"/>
      <c r="C27" s="17">
        <f>(C26/C21)-100%</f>
        <v>-8.8084700164887675E-3</v>
      </c>
      <c r="D27" s="17">
        <f>(D26/D21)-100%</f>
        <v>2.9413500605551146E-2</v>
      </c>
      <c r="E27"/>
      <c r="F27"/>
    </row>
    <row r="28" spans="1:18" x14ac:dyDescent="0.25">
      <c r="B28"/>
      <c r="C28"/>
      <c r="D28"/>
      <c r="E28"/>
      <c r="F28"/>
    </row>
    <row r="29" spans="1:18" x14ac:dyDescent="0.25">
      <c r="B29"/>
      <c r="C29"/>
      <c r="D29"/>
      <c r="E29"/>
      <c r="F29"/>
    </row>
    <row r="30" spans="1:18" x14ac:dyDescent="0.25">
      <c r="A30" s="7" t="s">
        <v>110</v>
      </c>
      <c r="B30" s="16">
        <v>2016</v>
      </c>
      <c r="C30" s="16" t="s">
        <v>107</v>
      </c>
      <c r="D30" s="16" t="s">
        <v>81</v>
      </c>
      <c r="E30"/>
      <c r="F30"/>
    </row>
    <row r="31" spans="1:18" x14ac:dyDescent="0.25">
      <c r="B31" s="2" t="s">
        <v>82</v>
      </c>
      <c r="C31" s="14">
        <v>4683600</v>
      </c>
      <c r="D31" s="11">
        <v>427859000</v>
      </c>
      <c r="E31"/>
      <c r="F31"/>
    </row>
    <row r="32" spans="1:18" x14ac:dyDescent="0.25">
      <c r="A32" s="7" t="s">
        <v>111</v>
      </c>
      <c r="B32" s="16"/>
      <c r="C32" s="17">
        <f>(C31/C26)-100%</f>
        <v>2.5171825066760078E-2</v>
      </c>
      <c r="D32" s="17">
        <f>(D31/D26)-100%</f>
        <v>-1.8762040179799988E-2</v>
      </c>
      <c r="E32"/>
      <c r="F32"/>
    </row>
    <row r="33" spans="1:6" x14ac:dyDescent="0.25">
      <c r="B33"/>
      <c r="C33"/>
      <c r="D33"/>
      <c r="E33"/>
      <c r="F33"/>
    </row>
    <row r="34" spans="1:6" x14ac:dyDescent="0.25">
      <c r="B34"/>
      <c r="C34"/>
      <c r="D34"/>
      <c r="E34"/>
      <c r="F34"/>
    </row>
    <row r="35" spans="1:6" x14ac:dyDescent="0.25">
      <c r="A35" s="7" t="s">
        <v>110</v>
      </c>
      <c r="B35" s="16">
        <v>2017</v>
      </c>
      <c r="C35" s="16" t="s">
        <v>107</v>
      </c>
      <c r="D35" s="16" t="s">
        <v>81</v>
      </c>
      <c r="E35" s="25"/>
      <c r="F35"/>
    </row>
    <row r="36" spans="1:6" x14ac:dyDescent="0.25">
      <c r="B36" s="2" t="s">
        <v>82</v>
      </c>
      <c r="C36" s="14">
        <v>4663100</v>
      </c>
      <c r="D36" s="11">
        <v>429783000</v>
      </c>
      <c r="E36" s="25"/>
      <c r="F36"/>
    </row>
    <row r="37" spans="1:6" x14ac:dyDescent="0.25">
      <c r="B37" s="16"/>
      <c r="C37" s="17">
        <f>(C36/C31)-100%</f>
        <v>-4.3769749765137922E-3</v>
      </c>
      <c r="D37" s="17">
        <f>(D36/D31)-100%</f>
        <v>4.496808528043017E-3</v>
      </c>
      <c r="E37" s="25"/>
      <c r="F37"/>
    </row>
    <row r="38" spans="1:6" x14ac:dyDescent="0.25">
      <c r="B38"/>
      <c r="C38"/>
      <c r="D38"/>
      <c r="E38"/>
      <c r="F38"/>
    </row>
    <row r="39" spans="1:6" x14ac:dyDescent="0.25">
      <c r="B39"/>
      <c r="C39"/>
      <c r="D39"/>
      <c r="E39"/>
      <c r="F39"/>
    </row>
    <row r="40" spans="1:6" x14ac:dyDescent="0.25">
      <c r="A40" s="7" t="s">
        <v>158</v>
      </c>
      <c r="B40" s="16">
        <v>2018</v>
      </c>
      <c r="C40" s="16" t="s">
        <v>107</v>
      </c>
      <c r="D40" s="16" t="s">
        <v>81</v>
      </c>
      <c r="E40" s="25"/>
      <c r="F40"/>
    </row>
    <row r="41" spans="1:6" x14ac:dyDescent="0.25">
      <c r="B41" s="2" t="s">
        <v>82</v>
      </c>
      <c r="C41" s="14">
        <v>4621900</v>
      </c>
      <c r="D41" s="11">
        <v>424968000</v>
      </c>
      <c r="E41"/>
      <c r="F41"/>
    </row>
    <row r="42" spans="1:6" x14ac:dyDescent="0.25">
      <c r="B42"/>
      <c r="C42" s="17">
        <f>(C41/C36)-100%</f>
        <v>-8.8353241405931815E-3</v>
      </c>
      <c r="D42" s="17">
        <f>(D41/D36)-100%</f>
        <v>-1.120332819120351E-2</v>
      </c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A45" s="7" t="s">
        <v>156</v>
      </c>
      <c r="B45" s="16">
        <v>2019</v>
      </c>
      <c r="C45" s="25" t="s">
        <v>157</v>
      </c>
      <c r="D45" s="16"/>
      <c r="E45" s="2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</sheetData>
  <hyperlinks>
    <hyperlink ref="I1" location="Index!A1" display="Return to inde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opLeftCell="A62" workbookViewId="0">
      <selection activeCell="P69" sqref="P69"/>
    </sheetView>
  </sheetViews>
  <sheetFormatPr defaultRowHeight="15" x14ac:dyDescent="0.25"/>
  <cols>
    <col min="1" max="1" width="30.28515625" customWidth="1"/>
    <col min="2" max="2" width="25.140625" style="2" customWidth="1"/>
    <col min="3" max="13" width="11.140625" bestFit="1" customWidth="1"/>
    <col min="15" max="15" width="18.85546875" bestFit="1" customWidth="1"/>
    <col min="16" max="16" width="15.7109375" customWidth="1"/>
    <col min="17" max="17" width="12.140625" customWidth="1"/>
    <col min="18" max="18" width="11.140625" customWidth="1"/>
    <col min="19" max="21" width="10.85546875" customWidth="1"/>
    <col min="22" max="22" width="12.28515625" customWidth="1"/>
    <col min="23" max="23" width="11" customWidth="1"/>
    <col min="24" max="24" width="11.42578125" customWidth="1"/>
    <col min="25" max="26" width="11" customWidth="1"/>
    <col min="27" max="27" width="11.140625" customWidth="1"/>
    <col min="31" max="31" width="12.140625" bestFit="1" customWidth="1"/>
  </cols>
  <sheetData>
    <row r="1" spans="1:31" x14ac:dyDescent="0.25">
      <c r="A1" s="7" t="s">
        <v>78</v>
      </c>
      <c r="O1" s="7" t="s">
        <v>78</v>
      </c>
      <c r="P1" s="2"/>
      <c r="AC1" t="s">
        <v>103</v>
      </c>
      <c r="AD1" t="s">
        <v>107</v>
      </c>
      <c r="AE1" t="s">
        <v>81</v>
      </c>
    </row>
    <row r="2" spans="1:31" x14ac:dyDescent="0.25">
      <c r="B2" s="2" t="s">
        <v>81</v>
      </c>
      <c r="P2" s="2" t="s">
        <v>81</v>
      </c>
      <c r="AC2" t="s">
        <v>104</v>
      </c>
      <c r="AD2" s="14">
        <v>786797</v>
      </c>
      <c r="AE2" s="11">
        <f>AD2*25.32</f>
        <v>19921700.039999999</v>
      </c>
    </row>
    <row r="3" spans="1:31" x14ac:dyDescent="0.25">
      <c r="A3" t="s">
        <v>95</v>
      </c>
      <c r="B3" s="11">
        <v>256374000</v>
      </c>
      <c r="O3" t="s">
        <v>79</v>
      </c>
      <c r="P3" s="14">
        <v>1061500</v>
      </c>
      <c r="AC3" t="s">
        <v>105</v>
      </c>
      <c r="AD3" s="14">
        <v>30821</v>
      </c>
      <c r="AE3" s="11">
        <f>AD3*18.69</f>
        <v>576044.49</v>
      </c>
    </row>
    <row r="4" spans="1:31" x14ac:dyDescent="0.25">
      <c r="A4" t="s">
        <v>96</v>
      </c>
      <c r="B4" s="11">
        <v>115142716.26000001</v>
      </c>
      <c r="O4" t="s">
        <v>80</v>
      </c>
      <c r="P4" s="14">
        <v>2883651</v>
      </c>
      <c r="AC4" t="s">
        <v>106</v>
      </c>
      <c r="AD4" s="14">
        <v>2066033</v>
      </c>
      <c r="AE4" s="11">
        <f>AD4*45.81</f>
        <v>94644971.730000004</v>
      </c>
    </row>
    <row r="5" spans="1:31" x14ac:dyDescent="0.25">
      <c r="A5" t="s">
        <v>82</v>
      </c>
      <c r="B5" s="11">
        <f>SUM(B3:B4)</f>
        <v>371516716.25999999</v>
      </c>
      <c r="O5" t="s">
        <v>82</v>
      </c>
      <c r="P5" s="14">
        <f>SUM(P3:P4)</f>
        <v>3945151</v>
      </c>
      <c r="AD5" s="14">
        <f>SUM(AD2:AD4)</f>
        <v>2883651</v>
      </c>
      <c r="AE5" s="11">
        <f>SUM(AE2:AE4)</f>
        <v>115142716.26000001</v>
      </c>
    </row>
    <row r="6" spans="1:31" x14ac:dyDescent="0.25">
      <c r="P6" s="2"/>
    </row>
    <row r="7" spans="1:31" x14ac:dyDescent="0.25">
      <c r="B7" s="7" t="s">
        <v>83</v>
      </c>
      <c r="C7" s="2"/>
      <c r="P7" s="7" t="s">
        <v>97</v>
      </c>
      <c r="Q7" s="2"/>
    </row>
    <row r="8" spans="1:31" x14ac:dyDescent="0.25">
      <c r="B8" s="2" t="s">
        <v>62</v>
      </c>
      <c r="C8" s="2" t="s">
        <v>63</v>
      </c>
      <c r="D8" s="2" t="s">
        <v>64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P8" s="2" t="s">
        <v>62</v>
      </c>
      <c r="Q8" s="2" t="s">
        <v>63</v>
      </c>
      <c r="R8" s="2" t="s">
        <v>64</v>
      </c>
      <c r="S8" s="2" t="s">
        <v>53</v>
      </c>
      <c r="T8" s="2" t="s">
        <v>54</v>
      </c>
      <c r="U8" s="2" t="s">
        <v>55</v>
      </c>
      <c r="V8" s="2" t="s">
        <v>56</v>
      </c>
      <c r="W8" s="2" t="s">
        <v>57</v>
      </c>
      <c r="X8" s="2" t="s">
        <v>58</v>
      </c>
      <c r="Y8" s="2" t="s">
        <v>59</v>
      </c>
      <c r="Z8" s="2" t="s">
        <v>60</v>
      </c>
      <c r="AA8" s="2" t="s">
        <v>61</v>
      </c>
    </row>
    <row r="9" spans="1:31" x14ac:dyDescent="0.25">
      <c r="B9" s="4">
        <v>2.7127690523411237E-2</v>
      </c>
      <c r="C9" s="4">
        <v>4.2455185282958115E-2</v>
      </c>
      <c r="D9" s="4">
        <v>4.905771486282632E-2</v>
      </c>
      <c r="E9" s="4">
        <v>9.1373037279558825E-2</v>
      </c>
      <c r="F9" s="4">
        <v>8.7588518592468315E-2</v>
      </c>
      <c r="G9" s="4">
        <v>0.12084677910444691</v>
      </c>
      <c r="H9" s="4">
        <v>0.14350353577243335</v>
      </c>
      <c r="I9" s="4">
        <v>0.10957185453391512</v>
      </c>
      <c r="J9" s="4">
        <v>0.12700865191730115</v>
      </c>
      <c r="K9" s="4">
        <v>7.4181209046423016E-2</v>
      </c>
      <c r="L9" s="4">
        <v>5.540538855772837E-2</v>
      </c>
      <c r="M9" s="4">
        <v>7.1880434526529327E-2</v>
      </c>
      <c r="P9" s="4">
        <v>4.7089977286936417E-2</v>
      </c>
      <c r="Q9" s="4">
        <v>4.9966252365298384E-2</v>
      </c>
      <c r="R9" s="4">
        <v>5.7490226924938249E-2</v>
      </c>
      <c r="S9" s="4">
        <v>0.10351257169915114</v>
      </c>
      <c r="T9" s="4">
        <v>9.6618332504743901E-2</v>
      </c>
      <c r="U9" s="4">
        <v>0.10296369597785256</v>
      </c>
      <c r="V9" s="4">
        <v>9.9864829791893248E-2</v>
      </c>
      <c r="W9" s="4">
        <v>0.12351356658333081</v>
      </c>
      <c r="X9" s="4">
        <v>8.4523789016994741E-2</v>
      </c>
      <c r="Y9" s="4">
        <v>9.6546284150330133E-2</v>
      </c>
      <c r="Z9" s="4">
        <v>7.5358881364649299E-2</v>
      </c>
      <c r="AA9" s="4">
        <v>6.2551592333881093E-2</v>
      </c>
    </row>
    <row r="10" spans="1:31" x14ac:dyDescent="0.25">
      <c r="A10" t="s">
        <v>84</v>
      </c>
      <c r="B10" s="11">
        <f>B9*$B$5</f>
        <v>10078390.502975263</v>
      </c>
      <c r="C10" s="11">
        <f t="shared" ref="C10:M10" si="0">C9*$B$5</f>
        <v>15772811.024534477</v>
      </c>
      <c r="D10" s="11">
        <f t="shared" si="0"/>
        <v>18225761.133056629</v>
      </c>
      <c r="E10" s="11">
        <f t="shared" si="0"/>
        <v>33946610.764804259</v>
      </c>
      <c r="F10" s="11">
        <f t="shared" si="0"/>
        <v>32540598.809551783</v>
      </c>
      <c r="G10" s="11">
        <f t="shared" si="0"/>
        <v>44896598.5434817</v>
      </c>
      <c r="H10" s="11">
        <f t="shared" si="0"/>
        <v>53313962.381873883</v>
      </c>
      <c r="I10" s="11">
        <f t="shared" si="0"/>
        <v>40707775.590958536</v>
      </c>
      <c r="J10" s="11">
        <f t="shared" si="0"/>
        <v>47185837.296925075</v>
      </c>
      <c r="K10" s="11">
        <f t="shared" si="0"/>
        <v>27559559.193123683</v>
      </c>
      <c r="L10" s="11">
        <f t="shared" si="0"/>
        <v>20584028.020076621</v>
      </c>
      <c r="M10" s="11">
        <f t="shared" si="0"/>
        <v>26704782.998638101</v>
      </c>
      <c r="O10" t="s">
        <v>98</v>
      </c>
      <c r="P10" s="14">
        <f>P9*$P$5</f>
        <v>185777.0709835345</v>
      </c>
      <c r="Q10" s="14">
        <f t="shared" ref="Q10:AA10" si="1">Q9*$P$5</f>
        <v>197124.41048520929</v>
      </c>
      <c r="R10" s="14">
        <f t="shared" si="1"/>
        <v>226807.62624314707</v>
      </c>
      <c r="S10" s="14">
        <f t="shared" si="1"/>
        <v>408372.72575147782</v>
      </c>
      <c r="T10" s="14">
        <f t="shared" si="1"/>
        <v>381173.9110994229</v>
      </c>
      <c r="U10" s="14">
        <f t="shared" si="1"/>
        <v>406207.32815072098</v>
      </c>
      <c r="V10" s="14">
        <f t="shared" si="1"/>
        <v>393981.83311831742</v>
      </c>
      <c r="W10" s="14">
        <f t="shared" si="1"/>
        <v>487279.67071979411</v>
      </c>
      <c r="X10" s="14">
        <f t="shared" si="1"/>
        <v>333459.11076418584</v>
      </c>
      <c r="Y10" s="14">
        <f t="shared" si="1"/>
        <v>380889.6694619591</v>
      </c>
      <c r="Z10" s="14">
        <f t="shared" si="1"/>
        <v>297302.16617462755</v>
      </c>
      <c r="AA10" s="14">
        <f t="shared" si="1"/>
        <v>246775.47704760332</v>
      </c>
    </row>
    <row r="11" spans="1:31" x14ac:dyDescent="0.25">
      <c r="B11"/>
      <c r="C11" s="2"/>
      <c r="Q11" s="2"/>
    </row>
    <row r="12" spans="1:31" x14ac:dyDescent="0.25">
      <c r="B12" s="7" t="s">
        <v>85</v>
      </c>
      <c r="C12" s="2"/>
      <c r="P12" s="7" t="s">
        <v>99</v>
      </c>
      <c r="Q12" s="2"/>
    </row>
    <row r="13" spans="1:31" x14ac:dyDescent="0.25">
      <c r="B13" s="2" t="s">
        <v>62</v>
      </c>
      <c r="C13" s="2" t="s">
        <v>63</v>
      </c>
      <c r="D13" s="2" t="s">
        <v>64</v>
      </c>
      <c r="E13" s="2" t="s">
        <v>53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59</v>
      </c>
      <c r="L13" s="2" t="s">
        <v>60</v>
      </c>
      <c r="M13" s="2" t="s">
        <v>61</v>
      </c>
      <c r="P13" s="2" t="s">
        <v>62</v>
      </c>
      <c r="Q13" s="2" t="s">
        <v>63</v>
      </c>
      <c r="R13" s="2" t="s">
        <v>64</v>
      </c>
      <c r="S13" s="2" t="s">
        <v>53</v>
      </c>
      <c r="T13" s="2" t="s">
        <v>54</v>
      </c>
      <c r="U13" s="2" t="s">
        <v>55</v>
      </c>
      <c r="V13" s="2" t="s">
        <v>56</v>
      </c>
      <c r="W13" s="2" t="s">
        <v>57</v>
      </c>
      <c r="X13" s="2" t="s">
        <v>58</v>
      </c>
      <c r="Y13" s="2" t="s">
        <v>59</v>
      </c>
      <c r="Z13" s="2" t="s">
        <v>60</v>
      </c>
      <c r="AA13" s="2" t="s">
        <v>61</v>
      </c>
      <c r="AB13" s="1"/>
    </row>
    <row r="14" spans="1:31" x14ac:dyDescent="0.25">
      <c r="B14" s="12">
        <v>0</v>
      </c>
      <c r="C14" s="12">
        <v>0</v>
      </c>
      <c r="D14" s="12">
        <v>0</v>
      </c>
      <c r="E14" s="12">
        <v>4.8000000000000001E-2</v>
      </c>
      <c r="F14" s="12">
        <v>1.2E-2</v>
      </c>
      <c r="G14" s="12">
        <v>6.8000000000000005E-2</v>
      </c>
      <c r="H14" s="12">
        <v>-1.0999999999999999E-2</v>
      </c>
      <c r="I14" s="12">
        <v>-1.2E-2</v>
      </c>
      <c r="J14" s="12">
        <v>5.0999999999999997E-2</v>
      </c>
      <c r="K14" s="12">
        <v>3.4000000000000002E-2</v>
      </c>
      <c r="L14" s="12">
        <v>-2.5999999999999999E-2</v>
      </c>
      <c r="M14" s="12">
        <v>0.03</v>
      </c>
      <c r="P14" s="12">
        <v>0</v>
      </c>
      <c r="Q14" s="12">
        <v>0</v>
      </c>
      <c r="R14" s="12">
        <v>0</v>
      </c>
      <c r="S14" s="12">
        <v>6.5000000000000002E-2</v>
      </c>
      <c r="T14" s="12">
        <v>2E-3</v>
      </c>
      <c r="U14" s="12">
        <v>5.3999999999999999E-2</v>
      </c>
      <c r="V14" s="12">
        <v>-1.4E-2</v>
      </c>
      <c r="W14" s="12">
        <v>-4.8000000000000001E-2</v>
      </c>
      <c r="X14" s="12">
        <v>8.4000000000000005E-2</v>
      </c>
      <c r="Y14" s="12">
        <v>3.9E-2</v>
      </c>
      <c r="Z14" s="12">
        <v>0</v>
      </c>
      <c r="AA14" s="12">
        <v>3.2000000000000001E-2</v>
      </c>
    </row>
    <row r="15" spans="1:31" x14ac:dyDescent="0.25">
      <c r="A15" t="s">
        <v>86</v>
      </c>
      <c r="B15" s="11">
        <f>B10*(100%+B14)</f>
        <v>10078390.502975263</v>
      </c>
      <c r="C15" s="11">
        <f t="shared" ref="C15:M15" si="2">C10*(100%+C14)</f>
        <v>15772811.024534477</v>
      </c>
      <c r="D15" s="11">
        <f t="shared" si="2"/>
        <v>18225761.133056629</v>
      </c>
      <c r="E15" s="11">
        <f t="shared" si="2"/>
        <v>35576048.081514865</v>
      </c>
      <c r="F15" s="11">
        <f t="shared" si="2"/>
        <v>32931085.995266404</v>
      </c>
      <c r="G15" s="11">
        <f t="shared" si="2"/>
        <v>47949567.244438462</v>
      </c>
      <c r="H15" s="11">
        <f t="shared" si="2"/>
        <v>52727508.795673274</v>
      </c>
      <c r="I15" s="11">
        <f t="shared" si="2"/>
        <v>40219282.283867031</v>
      </c>
      <c r="J15" s="11">
        <f t="shared" si="2"/>
        <v>49592314.999068253</v>
      </c>
      <c r="K15" s="11">
        <f t="shared" si="2"/>
        <v>28496584.205689888</v>
      </c>
      <c r="L15" s="11">
        <f t="shared" si="2"/>
        <v>20048843.29155463</v>
      </c>
      <c r="M15" s="11">
        <f t="shared" si="2"/>
        <v>27505926.488597244</v>
      </c>
      <c r="O15" t="s">
        <v>114</v>
      </c>
      <c r="P15" s="14">
        <f>P10*(100%+P14)</f>
        <v>185777.0709835345</v>
      </c>
      <c r="Q15" s="14">
        <f t="shared" ref="Q15" si="3">Q10*(100%+Q14)</f>
        <v>197124.41048520929</v>
      </c>
      <c r="R15" s="14">
        <f t="shared" ref="R15" si="4">R10*(100%+R14)</f>
        <v>226807.62624314707</v>
      </c>
      <c r="S15" s="14">
        <f t="shared" ref="S15" si="5">S10*(100%+S14)</f>
        <v>434916.95292532386</v>
      </c>
      <c r="T15" s="14">
        <f t="shared" ref="T15" si="6">T10*(100%+T14)</f>
        <v>381936.25892162172</v>
      </c>
      <c r="U15" s="14">
        <f t="shared" ref="U15" si="7">U10*(100%+U14)</f>
        <v>428142.52387085994</v>
      </c>
      <c r="V15" s="14">
        <f t="shared" ref="V15" si="8">V10*(100%+V14)</f>
        <v>388466.08745466097</v>
      </c>
      <c r="W15" s="14">
        <f t="shared" ref="W15" si="9">W10*(100%+W14)</f>
        <v>463890.24652524397</v>
      </c>
      <c r="X15" s="14">
        <f t="shared" ref="X15" si="10">X10*(100%+X14)</f>
        <v>361469.67606837745</v>
      </c>
      <c r="Y15" s="14">
        <f t="shared" ref="Y15" si="11">Y10*(100%+Y14)</f>
        <v>395744.36657097546</v>
      </c>
      <c r="Z15" s="14">
        <f t="shared" ref="Z15" si="12">Z10*(100%+Z14)</f>
        <v>297302.16617462755</v>
      </c>
      <c r="AA15" s="14">
        <f t="shared" ref="AA15" si="13">AA10*(100%+AA14)</f>
        <v>254672.29231312661</v>
      </c>
    </row>
    <row r="16" spans="1:31" x14ac:dyDescent="0.25">
      <c r="A16" t="s">
        <v>82</v>
      </c>
      <c r="B16" s="13">
        <f>SUM(B15:M15)</f>
        <v>379124124.0462364</v>
      </c>
      <c r="O16" t="s">
        <v>82</v>
      </c>
      <c r="P16" s="14">
        <f>SUM(P15:AA15)</f>
        <v>4016249.6785367085</v>
      </c>
    </row>
    <row r="17" spans="1:30" x14ac:dyDescent="0.25">
      <c r="A17" t="s">
        <v>87</v>
      </c>
      <c r="B17" s="12">
        <f>(B16/B5)-100%</f>
        <v>2.0476623132382743E-2</v>
      </c>
      <c r="O17" t="s">
        <v>87</v>
      </c>
      <c r="P17" s="12">
        <f>(P16/P5)-100%</f>
        <v>1.8021788909146519E-2</v>
      </c>
      <c r="AC17" s="6"/>
      <c r="AD17" s="6"/>
    </row>
    <row r="18" spans="1:30" x14ac:dyDescent="0.25">
      <c r="A18" t="s">
        <v>88</v>
      </c>
      <c r="B18" s="13">
        <v>364713000</v>
      </c>
      <c r="O18" t="s">
        <v>88</v>
      </c>
      <c r="P18" s="15">
        <v>4449000</v>
      </c>
      <c r="AC18" s="6"/>
      <c r="AD18" s="6"/>
    </row>
    <row r="19" spans="1:30" x14ac:dyDescent="0.25">
      <c r="A19" t="s">
        <v>102</v>
      </c>
      <c r="B19" s="2">
        <f>B18/B16</f>
        <v>0.96198837496165535</v>
      </c>
      <c r="O19" t="s">
        <v>108</v>
      </c>
      <c r="P19" s="2">
        <f>P18/P16</f>
        <v>1.1077498552383229</v>
      </c>
      <c r="AC19" s="6"/>
      <c r="AD19" s="6"/>
    </row>
    <row r="20" spans="1:30" x14ac:dyDescent="0.25">
      <c r="B20" s="7" t="s">
        <v>89</v>
      </c>
      <c r="C20" s="2"/>
      <c r="P20" s="7" t="s">
        <v>100</v>
      </c>
      <c r="Q20" s="2"/>
      <c r="AB20" s="6"/>
      <c r="AC20" s="6"/>
      <c r="AD20" s="6"/>
    </row>
    <row r="21" spans="1:30" x14ac:dyDescent="0.25">
      <c r="B21" s="2" t="s">
        <v>62</v>
      </c>
      <c r="C21" s="2" t="s">
        <v>63</v>
      </c>
      <c r="D21" s="2" t="s">
        <v>64</v>
      </c>
      <c r="E21" s="2" t="s">
        <v>53</v>
      </c>
      <c r="F21" s="2" t="s">
        <v>54</v>
      </c>
      <c r="G21" s="2" t="s">
        <v>55</v>
      </c>
      <c r="H21" s="2" t="s">
        <v>56</v>
      </c>
      <c r="I21" s="2" t="s">
        <v>57</v>
      </c>
      <c r="J21" s="2" t="s">
        <v>58</v>
      </c>
      <c r="K21" s="2" t="s">
        <v>59</v>
      </c>
      <c r="L21" s="2" t="s">
        <v>60</v>
      </c>
      <c r="M21" s="2" t="s">
        <v>61</v>
      </c>
      <c r="P21" s="2" t="s">
        <v>62</v>
      </c>
      <c r="Q21" s="2" t="s">
        <v>63</v>
      </c>
      <c r="R21" s="2" t="s">
        <v>64</v>
      </c>
      <c r="S21" s="2" t="s">
        <v>53</v>
      </c>
      <c r="T21" s="2" t="s">
        <v>54</v>
      </c>
      <c r="U21" s="2" t="s">
        <v>55</v>
      </c>
      <c r="V21" s="2" t="s">
        <v>56</v>
      </c>
      <c r="W21" s="2" t="s">
        <v>57</v>
      </c>
      <c r="X21" s="2" t="s">
        <v>58</v>
      </c>
      <c r="Y21" s="2" t="s">
        <v>59</v>
      </c>
      <c r="Z21" s="2" t="s">
        <v>60</v>
      </c>
      <c r="AA21" s="2" t="s">
        <v>61</v>
      </c>
      <c r="AB21" s="6"/>
      <c r="AC21" s="6"/>
      <c r="AD21" s="6"/>
    </row>
    <row r="22" spans="1:30" x14ac:dyDescent="0.25">
      <c r="B22" s="12">
        <v>0.03</v>
      </c>
      <c r="C22" s="12">
        <v>-3.7999999999999999E-2</v>
      </c>
      <c r="D22" s="12">
        <v>7.1999999999999995E-2</v>
      </c>
      <c r="E22" s="12">
        <v>-4.8000000000000001E-2</v>
      </c>
      <c r="F22" s="12">
        <v>-0.122</v>
      </c>
      <c r="G22" s="12">
        <v>-3.1E-2</v>
      </c>
      <c r="H22" s="12">
        <v>-3.4000000000000002E-2</v>
      </c>
      <c r="I22" s="12">
        <v>-0.03</v>
      </c>
      <c r="J22" s="12">
        <v>2E-3</v>
      </c>
      <c r="K22" s="12">
        <v>-6.3E-2</v>
      </c>
      <c r="L22" s="12">
        <v>0</v>
      </c>
      <c r="M22" s="12">
        <v>-6.7000000000000004E-2</v>
      </c>
      <c r="P22" s="12">
        <v>1.6E-2</v>
      </c>
      <c r="Q22" s="12">
        <v>0.03</v>
      </c>
      <c r="R22" s="12">
        <v>8.2000000000000003E-2</v>
      </c>
      <c r="S22" s="12">
        <v>-4.5999999999999999E-2</v>
      </c>
      <c r="T22" s="12">
        <v>-0.11600000000000001</v>
      </c>
      <c r="U22" s="12">
        <v>-6.0000000000000001E-3</v>
      </c>
      <c r="V22" s="12">
        <v>-5.2999999999999999E-2</v>
      </c>
      <c r="W22" s="12">
        <v>-3.6999999999999998E-2</v>
      </c>
      <c r="X22" s="12">
        <v>2.8000000000000001E-2</v>
      </c>
      <c r="Y22" s="12">
        <v>-2.1999999999999999E-2</v>
      </c>
      <c r="Z22" s="12">
        <v>0</v>
      </c>
      <c r="AA22" s="12">
        <v>-4.1000000000000002E-2</v>
      </c>
      <c r="AB22" s="6"/>
      <c r="AC22" s="6"/>
      <c r="AD22" s="6"/>
    </row>
    <row r="23" spans="1:30" x14ac:dyDescent="0.25">
      <c r="A23" t="s">
        <v>94</v>
      </c>
      <c r="B23" s="11">
        <f>(B15*$B$19)*(100%+B22)</f>
        <v>9986153.3372517377</v>
      </c>
      <c r="C23" s="11">
        <f t="shared" ref="C23:M23" si="14">(C15*$B$19)*(100%+C22)</f>
        <v>14596676.933918573</v>
      </c>
      <c r="D23" s="11">
        <f t="shared" si="14"/>
        <v>18795344.198936094</v>
      </c>
      <c r="E23" s="11">
        <f t="shared" si="14"/>
        <v>32581004.936782476</v>
      </c>
      <c r="F23" s="11">
        <f t="shared" si="14"/>
        <v>27814444.630227175</v>
      </c>
      <c r="G23" s="11">
        <f t="shared" si="14"/>
        <v>44696991.559110619</v>
      </c>
      <c r="H23" s="11">
        <f t="shared" si="14"/>
        <v>48998659.98505383</v>
      </c>
      <c r="I23" s="11">
        <f t="shared" si="14"/>
        <v>37529767.546189897</v>
      </c>
      <c r="J23" s="11">
        <f t="shared" si="14"/>
        <v>47802644.977573276</v>
      </c>
      <c r="K23" s="11">
        <f t="shared" si="14"/>
        <v>25686339.619874246</v>
      </c>
      <c r="L23" s="11">
        <f t="shared" si="14"/>
        <v>19286754.177903522</v>
      </c>
      <c r="M23" s="11">
        <f t="shared" si="14"/>
        <v>24687535.962433528</v>
      </c>
      <c r="O23" t="s">
        <v>115</v>
      </c>
      <c r="P23" s="14">
        <f>(P15*$P$19)*(100%+P22)</f>
        <v>209087.23586442776</v>
      </c>
      <c r="Q23" s="14">
        <f t="shared" ref="Q23:AA23" si="15">(Q15*$P$19)*(100%+Q22)</f>
        <v>224915.47329429825</v>
      </c>
      <c r="R23" s="14">
        <f t="shared" si="15"/>
        <v>271848.29657909292</v>
      </c>
      <c r="S23" s="14">
        <f t="shared" si="15"/>
        <v>459617.34882810886</v>
      </c>
      <c r="T23" s="14">
        <f t="shared" si="15"/>
        <v>374011.41460913268</v>
      </c>
      <c r="U23" s="14">
        <f t="shared" si="15"/>
        <v>471429.16992627946</v>
      </c>
      <c r="V23" s="14">
        <f t="shared" si="15"/>
        <v>407516.11977932474</v>
      </c>
      <c r="W23" s="14">
        <f t="shared" si="15"/>
        <v>494861.00235772104</v>
      </c>
      <c r="X23" s="14">
        <f t="shared" si="15"/>
        <v>411629.68481524667</v>
      </c>
      <c r="Y23" s="14">
        <f t="shared" si="15"/>
        <v>428741.27795521152</v>
      </c>
      <c r="Z23" s="14">
        <f t="shared" si="15"/>
        <v>329336.4315419835</v>
      </c>
      <c r="AA23" s="14">
        <f t="shared" si="15"/>
        <v>270546.55395041168</v>
      </c>
      <c r="AB23" s="6"/>
      <c r="AC23" s="6"/>
      <c r="AD23" s="6"/>
    </row>
    <row r="24" spans="1:30" x14ac:dyDescent="0.25">
      <c r="A24" t="s">
        <v>82</v>
      </c>
      <c r="B24" s="13">
        <f>SUM(B23:M23)</f>
        <v>352462317.865255</v>
      </c>
      <c r="O24" t="s">
        <v>82</v>
      </c>
      <c r="P24" s="14">
        <f>SUM(P23:AA23)</f>
        <v>4353540.0095012393</v>
      </c>
      <c r="AB24" s="6"/>
      <c r="AC24" s="6"/>
      <c r="AD24" s="6"/>
    </row>
    <row r="25" spans="1:30" x14ac:dyDescent="0.25">
      <c r="A25" t="s">
        <v>87</v>
      </c>
      <c r="B25" s="12">
        <f>(B24/B18)-100%</f>
        <v>-3.3589924501580715E-2</v>
      </c>
      <c r="O25" t="s">
        <v>87</v>
      </c>
      <c r="P25" s="12">
        <f>(P24/P18)-100%</f>
        <v>-2.1456504944652899E-2</v>
      </c>
      <c r="AB25" s="6"/>
      <c r="AC25" s="6"/>
      <c r="AD25" s="6"/>
    </row>
    <row r="26" spans="1:30" x14ac:dyDescent="0.25">
      <c r="A26" t="s">
        <v>88</v>
      </c>
      <c r="B26" s="13">
        <v>416587000</v>
      </c>
      <c r="O26" t="s">
        <v>88</v>
      </c>
      <c r="P26" s="15">
        <v>4849000</v>
      </c>
      <c r="AB26" s="6"/>
      <c r="AC26" s="6"/>
      <c r="AD26" s="6"/>
    </row>
    <row r="27" spans="1:30" x14ac:dyDescent="0.25">
      <c r="A27" t="s">
        <v>102</v>
      </c>
      <c r="B27" s="2">
        <f>B26/B24</f>
        <v>1.1819334404969204</v>
      </c>
      <c r="C27" s="6"/>
      <c r="O27" t="s">
        <v>102</v>
      </c>
      <c r="P27" s="2">
        <f>P26/P24</f>
        <v>1.113806233414063</v>
      </c>
      <c r="Q27" s="6"/>
      <c r="AB27" s="6"/>
      <c r="AC27" s="6"/>
    </row>
    <row r="28" spans="1:30" x14ac:dyDescent="0.25">
      <c r="B28" s="7" t="s">
        <v>90</v>
      </c>
      <c r="C28" s="2"/>
      <c r="P28" s="7" t="s">
        <v>101</v>
      </c>
      <c r="Q28" s="2"/>
      <c r="AB28" s="6"/>
      <c r="AC28" s="6"/>
    </row>
    <row r="29" spans="1:30" x14ac:dyDescent="0.25">
      <c r="B29" s="2" t="s">
        <v>62</v>
      </c>
      <c r="C29" s="2" t="s">
        <v>63</v>
      </c>
      <c r="D29" s="2" t="s">
        <v>64</v>
      </c>
      <c r="E29" s="2" t="s">
        <v>53</v>
      </c>
      <c r="F29" s="2" t="s">
        <v>54</v>
      </c>
      <c r="G29" s="2" t="s">
        <v>55</v>
      </c>
      <c r="H29" s="2" t="s">
        <v>56</v>
      </c>
      <c r="I29" s="2" t="s">
        <v>57</v>
      </c>
      <c r="J29" s="2" t="s">
        <v>58</v>
      </c>
      <c r="K29" s="2" t="s">
        <v>59</v>
      </c>
      <c r="L29" s="2" t="s">
        <v>60</v>
      </c>
      <c r="M29" s="2" t="s">
        <v>61</v>
      </c>
      <c r="P29" s="2" t="s">
        <v>62</v>
      </c>
      <c r="Q29" s="2" t="s">
        <v>63</v>
      </c>
      <c r="R29" s="2" t="s">
        <v>64</v>
      </c>
      <c r="S29" s="2" t="s">
        <v>53</v>
      </c>
      <c r="T29" s="2" t="s">
        <v>54</v>
      </c>
      <c r="U29" s="2" t="s">
        <v>55</v>
      </c>
      <c r="V29" s="2" t="s">
        <v>56</v>
      </c>
      <c r="W29" s="2" t="s">
        <v>57</v>
      </c>
      <c r="X29" s="2" t="s">
        <v>58</v>
      </c>
      <c r="Y29" s="2" t="s">
        <v>59</v>
      </c>
      <c r="Z29" s="2" t="s">
        <v>60</v>
      </c>
      <c r="AA29" s="2" t="s">
        <v>61</v>
      </c>
      <c r="AB29" s="6"/>
      <c r="AC29" s="6"/>
    </row>
    <row r="30" spans="1:30" x14ac:dyDescent="0.25">
      <c r="B30" s="12">
        <v>-0.13500000000000001</v>
      </c>
      <c r="C30" s="12">
        <v>-3.9E-2</v>
      </c>
      <c r="D30" s="12">
        <v>-0.08</v>
      </c>
      <c r="E30" s="12">
        <v>-9.2999999999999999E-2</v>
      </c>
      <c r="F30" s="12">
        <v>0.13200000000000001</v>
      </c>
      <c r="G30" s="12">
        <v>-0.01</v>
      </c>
      <c r="H30" s="12">
        <v>0.112</v>
      </c>
      <c r="I30" s="12">
        <v>0.152</v>
      </c>
      <c r="J30" s="12">
        <v>7.8E-2</v>
      </c>
      <c r="K30" s="12">
        <v>-4.2000000000000003E-2</v>
      </c>
      <c r="L30" s="12">
        <v>-3.0000000000000001E-3</v>
      </c>
      <c r="M30" s="12">
        <v>-1E-3</v>
      </c>
      <c r="P30" s="12">
        <v>-0.126</v>
      </c>
      <c r="Q30" s="12">
        <v>2.5999999999999999E-2</v>
      </c>
      <c r="R30" s="12">
        <v>-5.5E-2</v>
      </c>
      <c r="S30" s="12">
        <v>-9.0999999999999998E-2</v>
      </c>
      <c r="T30" s="12">
        <v>0.13900000000000001</v>
      </c>
      <c r="U30" s="12">
        <v>-1.4999999999999999E-2</v>
      </c>
      <c r="V30" s="12">
        <v>0.13500000000000001</v>
      </c>
      <c r="W30" s="12">
        <v>0.14599999999999999</v>
      </c>
      <c r="X30" s="12">
        <v>7.2999999999999995E-2</v>
      </c>
      <c r="Y30" s="12">
        <v>-7.0000000000000007E-2</v>
      </c>
      <c r="Z30" s="12">
        <v>0</v>
      </c>
      <c r="AA30" s="12">
        <v>-2.1000000000000001E-2</v>
      </c>
    </row>
    <row r="31" spans="1:30" x14ac:dyDescent="0.25">
      <c r="A31" t="s">
        <v>93</v>
      </c>
      <c r="B31" s="11">
        <f>(B23*$B$27)*(100%+B30)</f>
        <v>10209567.814112004</v>
      </c>
      <c r="C31" s="11">
        <f t="shared" ref="C31:M31" si="16">(C23*$B$27)*(100%+C30)</f>
        <v>16579460.865383608</v>
      </c>
      <c r="D31" s="11">
        <f t="shared" si="16"/>
        <v>20437658.167622581</v>
      </c>
      <c r="E31" s="11">
        <f t="shared" si="16"/>
        <v>34927281.388619065</v>
      </c>
      <c r="F31" s="11">
        <f t="shared" si="16"/>
        <v>37214298.772641145</v>
      </c>
      <c r="G31" s="11">
        <f t="shared" si="16"/>
        <v>52300580.323188208</v>
      </c>
      <c r="H31" s="11">
        <f t="shared" si="16"/>
        <v>64399428.110771284</v>
      </c>
      <c r="I31" s="11">
        <f t="shared" si="16"/>
        <v>51100055.743009403</v>
      </c>
      <c r="J31" s="11">
        <f t="shared" si="16"/>
        <v>60906509.125365309</v>
      </c>
      <c r="K31" s="11">
        <f t="shared" si="16"/>
        <v>29084442.922741331</v>
      </c>
      <c r="L31" s="11">
        <f t="shared" si="16"/>
        <v>22727272.74234334</v>
      </c>
      <c r="M31" s="11">
        <f t="shared" si="16"/>
        <v>29149845.29315304</v>
      </c>
      <c r="O31" t="s">
        <v>116</v>
      </c>
      <c r="P31" s="14">
        <f>(P23*$P$27)*(100%+P30)</f>
        <v>203539.45063734346</v>
      </c>
      <c r="Q31" s="14">
        <f t="shared" ref="Q31:AA31" si="17">(Q23*$P$27)*(100%+Q30)</f>
        <v>257025.57480627167</v>
      </c>
      <c r="R31" s="14">
        <f t="shared" si="17"/>
        <v>286133.07927278522</v>
      </c>
      <c r="S31" s="14">
        <f t="shared" si="17"/>
        <v>465339.52331198409</v>
      </c>
      <c r="T31" s="14">
        <f t="shared" si="17"/>
        <v>474480.34300905676</v>
      </c>
      <c r="U31" s="14">
        <f t="shared" si="17"/>
        <v>517204.53685595095</v>
      </c>
      <c r="V31" s="14">
        <f t="shared" si="17"/>
        <v>515169.68367455859</v>
      </c>
      <c r="W31" s="14">
        <f t="shared" si="17"/>
        <v>631651.44238809694</v>
      </c>
      <c r="X31" s="14">
        <f t="shared" si="17"/>
        <v>491944.43554828846</v>
      </c>
      <c r="Y31" s="14">
        <f t="shared" si="17"/>
        <v>444107.27835483616</v>
      </c>
      <c r="Z31" s="14">
        <f t="shared" si="17"/>
        <v>366816.97034180508</v>
      </c>
      <c r="AA31" s="14">
        <f t="shared" si="17"/>
        <v>295008.37301607069</v>
      </c>
    </row>
    <row r="32" spans="1:30" x14ac:dyDescent="0.25">
      <c r="A32" t="s">
        <v>82</v>
      </c>
      <c r="B32" s="13">
        <f>SUM(B31:M31)</f>
        <v>429036401.2689504</v>
      </c>
      <c r="O32" t="s">
        <v>82</v>
      </c>
      <c r="P32" s="14">
        <f>SUM(P31:AA31)</f>
        <v>4948420.6912170481</v>
      </c>
    </row>
    <row r="33" spans="1:29" x14ac:dyDescent="0.25">
      <c r="A33" t="s">
        <v>87</v>
      </c>
      <c r="B33" s="12">
        <f>(B32/B26)-100%</f>
        <v>2.9884276919228014E-2</v>
      </c>
      <c r="O33" t="s">
        <v>87</v>
      </c>
      <c r="P33" s="12">
        <f>(P32/P26)-100%</f>
        <v>2.0503339083738581E-2</v>
      </c>
    </row>
    <row r="34" spans="1:29" x14ac:dyDescent="0.25">
      <c r="A34" t="s">
        <v>88</v>
      </c>
      <c r="B34" s="13">
        <v>434385000</v>
      </c>
      <c r="O34" t="s">
        <v>88</v>
      </c>
      <c r="P34" s="14">
        <v>4728200</v>
      </c>
    </row>
    <row r="35" spans="1:29" x14ac:dyDescent="0.25">
      <c r="A35" t="s">
        <v>102</v>
      </c>
      <c r="B35" s="2">
        <f>B34/B32</f>
        <v>1.012466538305911</v>
      </c>
      <c r="O35" t="s">
        <v>102</v>
      </c>
      <c r="P35" s="2">
        <f>P34/P32</f>
        <v>0.9554967726151663</v>
      </c>
    </row>
    <row r="36" spans="1:29" x14ac:dyDescent="0.25">
      <c r="B36" s="7" t="s">
        <v>125</v>
      </c>
      <c r="C36" s="2"/>
      <c r="P36" s="7" t="s">
        <v>139</v>
      </c>
      <c r="Q36" s="2"/>
      <c r="AB36" s="6"/>
      <c r="AC36" s="6"/>
    </row>
    <row r="37" spans="1:29" x14ac:dyDescent="0.25">
      <c r="B37" s="2" t="s">
        <v>62</v>
      </c>
      <c r="C37" s="2" t="s">
        <v>63</v>
      </c>
      <c r="D37" s="2" t="s">
        <v>64</v>
      </c>
      <c r="E37" s="2" t="s">
        <v>53</v>
      </c>
      <c r="F37" s="2" t="s">
        <v>54</v>
      </c>
      <c r="G37" s="2" t="s">
        <v>55</v>
      </c>
      <c r="H37" s="2" t="s">
        <v>56</v>
      </c>
      <c r="I37" s="2" t="s">
        <v>57</v>
      </c>
      <c r="J37" s="2" t="s">
        <v>58</v>
      </c>
      <c r="K37" s="2" t="s">
        <v>59</v>
      </c>
      <c r="L37" s="2" t="s">
        <v>60</v>
      </c>
      <c r="M37" s="2" t="s">
        <v>61</v>
      </c>
      <c r="P37" s="2" t="s">
        <v>62</v>
      </c>
      <c r="Q37" s="2" t="s">
        <v>63</v>
      </c>
      <c r="R37" s="2" t="s">
        <v>64</v>
      </c>
      <c r="S37" s="2" t="s">
        <v>53</v>
      </c>
      <c r="T37" s="2" t="s">
        <v>54</v>
      </c>
      <c r="U37" s="2" t="s">
        <v>55</v>
      </c>
      <c r="V37" s="2" t="s">
        <v>56</v>
      </c>
      <c r="W37" s="2" t="s">
        <v>57</v>
      </c>
      <c r="X37" s="2" t="s">
        <v>58</v>
      </c>
      <c r="Y37" s="2" t="s">
        <v>59</v>
      </c>
      <c r="Z37" s="2" t="s">
        <v>60</v>
      </c>
      <c r="AA37" s="2" t="s">
        <v>61</v>
      </c>
      <c r="AB37" s="6"/>
      <c r="AC37" s="6"/>
    </row>
    <row r="38" spans="1:29" x14ac:dyDescent="0.25">
      <c r="B38" s="12">
        <v>-7.6999999999999999E-2</v>
      </c>
      <c r="C38" s="12">
        <v>-0.104</v>
      </c>
      <c r="D38" s="12">
        <v>-5.2999999999999999E-2</v>
      </c>
      <c r="E38" s="12">
        <v>7.5999999999999998E-2</v>
      </c>
      <c r="F38" s="12">
        <v>-1.6E-2</v>
      </c>
      <c r="G38" s="12">
        <v>0</v>
      </c>
      <c r="H38" s="12">
        <v>1E-3</v>
      </c>
      <c r="I38" s="12">
        <v>5.3999999999999999E-2</v>
      </c>
      <c r="J38" s="12">
        <v>3.9E-2</v>
      </c>
      <c r="K38" s="12">
        <v>-1E-3</v>
      </c>
      <c r="L38" s="12">
        <v>-3.1E-2</v>
      </c>
      <c r="M38" s="12">
        <v>5.0999999999999997E-2</v>
      </c>
      <c r="P38" s="12">
        <v>-7.2999999999999995E-2</v>
      </c>
      <c r="Q38" s="12">
        <v>-7.9000000000000001E-2</v>
      </c>
      <c r="R38" s="12">
        <v>-6.7000000000000004E-2</v>
      </c>
      <c r="S38" s="12">
        <v>0.09</v>
      </c>
      <c r="T38" s="12">
        <v>-2.8000000000000001E-2</v>
      </c>
      <c r="U38" s="12">
        <v>0</v>
      </c>
      <c r="V38" s="12">
        <v>1E-3</v>
      </c>
      <c r="W38" s="12">
        <v>3.6999999999999998E-2</v>
      </c>
      <c r="X38" s="12">
        <v>4.2000000000000003E-2</v>
      </c>
      <c r="Y38" s="12">
        <v>3.1E-2</v>
      </c>
      <c r="Z38" s="12">
        <v>-1.4E-2</v>
      </c>
      <c r="AA38" s="12">
        <v>3.2000000000000001E-2</v>
      </c>
    </row>
    <row r="39" spans="1:29" x14ac:dyDescent="0.25">
      <c r="A39" t="s">
        <v>131</v>
      </c>
      <c r="B39" s="11">
        <f>(B31*$B$35)*(100%+B38)</f>
        <v>9540908.6571122147</v>
      </c>
      <c r="C39" s="11">
        <f t="shared" ref="C39:M39" si="18">(C31*$B$35)*(100%+C38)</f>
        <v>15040389.817020526</v>
      </c>
      <c r="D39" s="11">
        <f t="shared" si="18"/>
        <v>19595745.43020159</v>
      </c>
      <c r="E39" s="11">
        <f t="shared" si="18"/>
        <v>38050269.159649469</v>
      </c>
      <c r="F39" s="11">
        <f t="shared" si="18"/>
        <v>37075380.537756808</v>
      </c>
      <c r="G39" s="11">
        <f t="shared" si="18"/>
        <v>52952587.511208609</v>
      </c>
      <c r="H39" s="11">
        <f t="shared" si="18"/>
        <v>65267468.314241163</v>
      </c>
      <c r="I39" s="11">
        <f t="shared" si="18"/>
        <v>54530899.758813471</v>
      </c>
      <c r="J39" s="11">
        <f t="shared" si="18"/>
        <v>64070768.750179775</v>
      </c>
      <c r="K39" s="11">
        <f t="shared" si="18"/>
        <v>29417578.219299223</v>
      </c>
      <c r="L39" s="11">
        <f t="shared" si="18"/>
        <v>22297274.460658837</v>
      </c>
      <c r="M39" s="11">
        <f t="shared" si="18"/>
        <v>31018418.346873198</v>
      </c>
      <c r="O39" t="s">
        <v>126</v>
      </c>
      <c r="P39" s="14">
        <f>(P31*$P$35)*(100%+P38)</f>
        <v>180284.1541464249</v>
      </c>
      <c r="Q39" s="14">
        <f t="shared" ref="Q39:AA39" si="19">(Q31*$P$35)*(100%+Q38)</f>
        <v>226185.72573760149</v>
      </c>
      <c r="R39" s="14">
        <f t="shared" si="19"/>
        <v>255081.48512008559</v>
      </c>
      <c r="S39" s="14">
        <f t="shared" si="19"/>
        <v>484647.14983742003</v>
      </c>
      <c r="T39" s="14">
        <f t="shared" si="19"/>
        <v>440670.23219488503</v>
      </c>
      <c r="U39" s="14">
        <f t="shared" si="19"/>
        <v>494187.26574778295</v>
      </c>
      <c r="V39" s="14">
        <f t="shared" si="19"/>
        <v>492735.213070317</v>
      </c>
      <c r="W39" s="14">
        <f t="shared" si="19"/>
        <v>625871.92846046423</v>
      </c>
      <c r="X39" s="14">
        <f t="shared" si="19"/>
        <v>489793.4759322193</v>
      </c>
      <c r="Y39" s="14">
        <f t="shared" si="19"/>
        <v>437497.7063690027</v>
      </c>
      <c r="Z39" s="14">
        <f t="shared" si="19"/>
        <v>345585.53726383898</v>
      </c>
      <c r="AA39" s="14">
        <f t="shared" si="19"/>
        <v>290899.69385726849</v>
      </c>
    </row>
    <row r="40" spans="1:29" x14ac:dyDescent="0.25">
      <c r="A40" t="s">
        <v>82</v>
      </c>
      <c r="B40" s="13">
        <f>SUM(B39:M39)</f>
        <v>438857688.96301484</v>
      </c>
      <c r="O40" t="s">
        <v>82</v>
      </c>
      <c r="P40" s="14">
        <f>SUM(P39:AA39)</f>
        <v>4763439.5677373111</v>
      </c>
    </row>
    <row r="41" spans="1:29" x14ac:dyDescent="0.25">
      <c r="A41" t="s">
        <v>87</v>
      </c>
      <c r="B41" s="12">
        <f>(B40/B34)-100%</f>
        <v>1.0296600856417371E-2</v>
      </c>
      <c r="O41" t="s">
        <v>87</v>
      </c>
      <c r="P41" s="12">
        <f>(P40/P34)-100%</f>
        <v>7.4530619976547197E-3</v>
      </c>
    </row>
    <row r="42" spans="1:29" x14ac:dyDescent="0.25">
      <c r="A42" t="s">
        <v>88</v>
      </c>
      <c r="B42" s="13">
        <f>Forecasts!D21</f>
        <v>423581000</v>
      </c>
      <c r="O42" t="s">
        <v>88</v>
      </c>
      <c r="P42" s="14">
        <f>Forecasts!C21</f>
        <v>4609200</v>
      </c>
    </row>
    <row r="43" spans="1:29" x14ac:dyDescent="0.25">
      <c r="A43" t="s">
        <v>102</v>
      </c>
      <c r="B43" s="2">
        <f>B42/B40</f>
        <v>0.96518987966437952</v>
      </c>
      <c r="O43" t="s">
        <v>102</v>
      </c>
      <c r="P43" s="2">
        <f>P42/P40</f>
        <v>0.96762012710689715</v>
      </c>
    </row>
    <row r="44" spans="1:29" x14ac:dyDescent="0.25">
      <c r="B44" s="7" t="s">
        <v>138</v>
      </c>
      <c r="C44" s="2"/>
      <c r="P44" s="7" t="s">
        <v>140</v>
      </c>
      <c r="Q44" s="2"/>
      <c r="AB44" s="6"/>
      <c r="AC44" s="6"/>
    </row>
    <row r="45" spans="1:29" x14ac:dyDescent="0.25">
      <c r="B45" s="2" t="s">
        <v>62</v>
      </c>
      <c r="C45" s="2" t="s">
        <v>63</v>
      </c>
      <c r="D45" s="2" t="s">
        <v>64</v>
      </c>
      <c r="E45" s="2" t="s">
        <v>53</v>
      </c>
      <c r="F45" s="2" t="s">
        <v>54</v>
      </c>
      <c r="G45" s="2" t="s">
        <v>55</v>
      </c>
      <c r="H45" s="2" t="s">
        <v>56</v>
      </c>
      <c r="I45" s="2" t="s">
        <v>57</v>
      </c>
      <c r="J45" s="2" t="s">
        <v>58</v>
      </c>
      <c r="K45" s="2" t="s">
        <v>59</v>
      </c>
      <c r="L45" s="2" t="s">
        <v>60</v>
      </c>
      <c r="M45" s="2" t="s">
        <v>61</v>
      </c>
      <c r="P45" s="2" t="s">
        <v>62</v>
      </c>
      <c r="Q45" s="2" t="s">
        <v>63</v>
      </c>
      <c r="R45" s="2" t="s">
        <v>64</v>
      </c>
      <c r="S45" s="2" t="s">
        <v>53</v>
      </c>
      <c r="T45" s="2" t="s">
        <v>54</v>
      </c>
      <c r="U45" s="2" t="s">
        <v>55</v>
      </c>
      <c r="V45" s="2" t="s">
        <v>56</v>
      </c>
      <c r="W45" s="2" t="s">
        <v>57</v>
      </c>
      <c r="X45" s="2" t="s">
        <v>58</v>
      </c>
      <c r="Y45" s="2" t="s">
        <v>59</v>
      </c>
      <c r="Z45" s="2" t="s">
        <v>60</v>
      </c>
      <c r="AA45" s="2" t="s">
        <v>61</v>
      </c>
      <c r="AB45" s="6"/>
      <c r="AC45" s="6"/>
    </row>
    <row r="46" spans="1:29" x14ac:dyDescent="0.25">
      <c r="B46" s="12">
        <v>0</v>
      </c>
      <c r="C46" s="12">
        <v>8.3000000000000004E-2</v>
      </c>
      <c r="D46" s="12">
        <v>2.4E-2</v>
      </c>
      <c r="E46" s="12">
        <v>5.7000000000000002E-2</v>
      </c>
      <c r="F46" s="12">
        <v>9.7000000000000003E-2</v>
      </c>
      <c r="G46" s="12">
        <v>8.3000000000000004E-2</v>
      </c>
      <c r="H46" s="12">
        <v>9.4E-2</v>
      </c>
      <c r="I46" s="12">
        <v>1.52E-2</v>
      </c>
      <c r="J46" s="12">
        <v>7.0999999999999994E-2</v>
      </c>
      <c r="K46" s="12">
        <v>6.8199999999999997E-2</v>
      </c>
      <c r="L46" s="12">
        <v>5.0000000000000001E-3</v>
      </c>
      <c r="M46" s="12">
        <v>-4.2999999999999997E-2</v>
      </c>
      <c r="P46" s="12">
        <v>2.7E-2</v>
      </c>
      <c r="Q46" s="12">
        <v>9.1999999999999998E-2</v>
      </c>
      <c r="R46" s="12">
        <v>6.7000000000000004E-2</v>
      </c>
      <c r="S46" s="12">
        <v>4.8000000000000001E-2</v>
      </c>
      <c r="T46" s="12">
        <v>8.8999999999999996E-2</v>
      </c>
      <c r="U46" s="12">
        <v>7.0000000000000007E-2</v>
      </c>
      <c r="V46" s="12">
        <v>9.7000000000000003E-2</v>
      </c>
      <c r="W46" s="12">
        <v>5.0000000000000001E-3</v>
      </c>
      <c r="X46" s="12">
        <v>4.0500000000000001E-2</v>
      </c>
      <c r="Y46" s="12">
        <v>6.54E-2</v>
      </c>
      <c r="Z46" s="12">
        <v>0</v>
      </c>
      <c r="AA46" s="12">
        <v>-6.54E-2</v>
      </c>
    </row>
    <row r="47" spans="1:29" x14ac:dyDescent="0.25">
      <c r="A47" t="s">
        <v>132</v>
      </c>
      <c r="B47" s="11">
        <f>(B39*$B$43)*(100%+B46)</f>
        <v>9208788.478646975</v>
      </c>
      <c r="C47" s="11">
        <f t="shared" ref="C47:M47" si="20">(C39*$B$43)*(100%+C46)</f>
        <v>15721729.096715819</v>
      </c>
      <c r="D47" s="11">
        <f t="shared" si="20"/>
        <v>19367541.93787913</v>
      </c>
      <c r="E47" s="11">
        <f t="shared" si="20"/>
        <v>38819101.589949086</v>
      </c>
      <c r="F47" s="11">
        <f t="shared" si="20"/>
        <v>39255905.941484183</v>
      </c>
      <c r="G47" s="11">
        <f t="shared" si="20"/>
        <v>55351373.597993419</v>
      </c>
      <c r="H47" s="11">
        <f t="shared" si="20"/>
        <v>68917076.877713919</v>
      </c>
      <c r="I47" s="11">
        <f t="shared" si="20"/>
        <v>53432689.199357755</v>
      </c>
      <c r="J47" s="11">
        <f t="shared" si="20"/>
        <v>66231130.068169616</v>
      </c>
      <c r="K47" s="11">
        <f t="shared" si="20"/>
        <v>30329988.808401387</v>
      </c>
      <c r="L47" s="11">
        <f t="shared" si="20"/>
        <v>21628709.171794578</v>
      </c>
      <c r="M47" s="11">
        <f t="shared" si="20"/>
        <v>28651300.942319214</v>
      </c>
      <c r="O47" t="s">
        <v>133</v>
      </c>
      <c r="P47" s="14">
        <f>(P39*$P$43)*(100%+P46)</f>
        <v>179156.63370658719</v>
      </c>
      <c r="Q47" s="14">
        <f t="shared" ref="Q47:AA47" si="21">(Q39*$P$43)*(100%+Q46)</f>
        <v>238997.15187127827</v>
      </c>
      <c r="R47" s="14">
        <f t="shared" si="21"/>
        <v>263359.0516511657</v>
      </c>
      <c r="S47" s="14">
        <f t="shared" si="21"/>
        <v>491464.1448906085</v>
      </c>
      <c r="T47" s="14">
        <f t="shared" si="21"/>
        <v>464351.10945052956</v>
      </c>
      <c r="U47" s="14">
        <f t="shared" si="21"/>
        <v>511658.53304030333</v>
      </c>
      <c r="V47" s="14">
        <f t="shared" si="21"/>
        <v>523028.21892275516</v>
      </c>
      <c r="W47" s="14">
        <f t="shared" si="21"/>
        <v>608634.30634440097</v>
      </c>
      <c r="X47" s="14">
        <f t="shared" si="21"/>
        <v>493128.35346788837</v>
      </c>
      <c r="Y47" s="14">
        <f t="shared" si="21"/>
        <v>451017.47198622237</v>
      </c>
      <c r="Z47" s="14">
        <f t="shared" si="21"/>
        <v>334395.52149354119</v>
      </c>
      <c r="AA47" s="14">
        <f t="shared" si="21"/>
        <v>263071.58066757012</v>
      </c>
    </row>
    <row r="48" spans="1:29" x14ac:dyDescent="0.25">
      <c r="A48" t="s">
        <v>82</v>
      </c>
      <c r="B48" s="13">
        <f>SUM(B47:M47)</f>
        <v>446915335.71042508</v>
      </c>
      <c r="O48" t="s">
        <v>82</v>
      </c>
      <c r="P48" s="14">
        <f>SUM(P47:AA47)</f>
        <v>4822262.0774928508</v>
      </c>
    </row>
    <row r="49" spans="1:29" x14ac:dyDescent="0.25">
      <c r="A49" t="s">
        <v>87</v>
      </c>
      <c r="B49" s="12">
        <f>(B48/B42)-100%</f>
        <v>5.5088249261475486E-2</v>
      </c>
      <c r="O49" t="s">
        <v>87</v>
      </c>
      <c r="P49" s="12">
        <f>(P48/P42)-100%</f>
        <v>4.6225392148930622E-2</v>
      </c>
    </row>
    <row r="50" spans="1:29" x14ac:dyDescent="0.25">
      <c r="A50" t="s">
        <v>88</v>
      </c>
      <c r="B50" s="13">
        <f>Forecasts!D26</f>
        <v>436040000</v>
      </c>
      <c r="O50" t="s">
        <v>88</v>
      </c>
      <c r="P50" s="14">
        <f>Forecasts!C26</f>
        <v>4568600</v>
      </c>
    </row>
    <row r="51" spans="1:29" x14ac:dyDescent="0.25">
      <c r="A51" t="s">
        <v>102</v>
      </c>
      <c r="B51" s="2">
        <f>B50/B48</f>
        <v>0.97566578087293099</v>
      </c>
      <c r="O51" t="s">
        <v>102</v>
      </c>
      <c r="P51" s="2">
        <f>P50/P48</f>
        <v>0.94739769978973587</v>
      </c>
    </row>
    <row r="52" spans="1:29" x14ac:dyDescent="0.25">
      <c r="B52" s="2" t="s">
        <v>62</v>
      </c>
      <c r="C52" s="2" t="s">
        <v>63</v>
      </c>
      <c r="D52" s="2" t="s">
        <v>64</v>
      </c>
      <c r="E52" s="2" t="s">
        <v>53</v>
      </c>
      <c r="F52" s="2" t="s">
        <v>54</v>
      </c>
      <c r="G52" s="2" t="s">
        <v>55</v>
      </c>
      <c r="H52" s="2" t="s">
        <v>56</v>
      </c>
      <c r="I52" s="2" t="s">
        <v>57</v>
      </c>
      <c r="J52" s="2" t="s">
        <v>58</v>
      </c>
      <c r="K52" s="2" t="s">
        <v>59</v>
      </c>
      <c r="L52" s="2" t="s">
        <v>60</v>
      </c>
      <c r="M52" s="2" t="s">
        <v>61</v>
      </c>
      <c r="P52" s="2" t="s">
        <v>62</v>
      </c>
      <c r="Q52" s="2" t="s">
        <v>63</v>
      </c>
      <c r="R52" s="2" t="s">
        <v>64</v>
      </c>
      <c r="S52" s="2" t="s">
        <v>53</v>
      </c>
      <c r="T52" s="2" t="s">
        <v>54</v>
      </c>
      <c r="U52" s="2" t="s">
        <v>55</v>
      </c>
      <c r="V52" s="2" t="s">
        <v>56</v>
      </c>
      <c r="W52" s="2" t="s">
        <v>57</v>
      </c>
      <c r="X52" s="2" t="s">
        <v>58</v>
      </c>
      <c r="Y52" s="2" t="s">
        <v>59</v>
      </c>
      <c r="Z52" s="2" t="s">
        <v>60</v>
      </c>
      <c r="AA52" s="2" t="s">
        <v>61</v>
      </c>
      <c r="AB52" s="6"/>
      <c r="AC52" s="6"/>
    </row>
    <row r="53" spans="1:29" x14ac:dyDescent="0.25">
      <c r="B53" s="12">
        <v>0</v>
      </c>
      <c r="C53" s="12">
        <v>-0.1056</v>
      </c>
      <c r="D53" s="12">
        <v>9.6199999999999994E-2</v>
      </c>
      <c r="E53" s="12">
        <v>-7.4999999999999997E-2</v>
      </c>
      <c r="F53" s="12">
        <v>-0.1081</v>
      </c>
      <c r="G53" s="12">
        <v>4.0300000000000002E-2</v>
      </c>
      <c r="H53" s="12">
        <v>2.5999999999999999E-2</v>
      </c>
      <c r="I53" s="12">
        <v>2.3699999999999999E-2</v>
      </c>
      <c r="J53" s="12">
        <v>8.3299999999999999E-2</v>
      </c>
      <c r="K53" s="12">
        <v>-2.5000000000000001E-2</v>
      </c>
      <c r="L53" s="12">
        <v>-3.7499999999999999E-2</v>
      </c>
      <c r="M53" s="12">
        <v>1.6E-2</v>
      </c>
      <c r="P53" s="12">
        <v>-1.29E-2</v>
      </c>
      <c r="Q53" s="12">
        <v>-7.0000000000000007E-2</v>
      </c>
      <c r="R53" s="12">
        <v>8.0799999999999997E-2</v>
      </c>
      <c r="S53" s="12">
        <v>-6.3299999999999995E-2</v>
      </c>
      <c r="T53" s="12">
        <v>-0.1242</v>
      </c>
      <c r="U53" s="12">
        <v>1.41E-2</v>
      </c>
      <c r="V53" s="12">
        <v>3.5200000000000002E-2</v>
      </c>
      <c r="W53" s="12">
        <v>3.0599999999999999E-2</v>
      </c>
      <c r="X53" s="12">
        <v>7.1400000000000005E-2</v>
      </c>
      <c r="Y53" s="12">
        <v>-2.5000000000000001E-2</v>
      </c>
      <c r="Z53" s="12">
        <v>-7.4999999999999997E-2</v>
      </c>
      <c r="AA53" s="12">
        <v>3.1E-2</v>
      </c>
    </row>
    <row r="54" spans="1:29" x14ac:dyDescent="0.25">
      <c r="A54" t="s">
        <v>141</v>
      </c>
      <c r="B54" s="11">
        <f>(B47*$B$51)*(100%+B53)</f>
        <v>8984699.801912751</v>
      </c>
      <c r="C54" s="11">
        <f t="shared" ref="C54:M54" si="22">(C47*$B$51)*(100%+C53)</f>
        <v>13719338.528901337</v>
      </c>
      <c r="D54" s="11">
        <f t="shared" si="22"/>
        <v>20714066.97912313</v>
      </c>
      <c r="E54" s="11">
        <f t="shared" si="22"/>
        <v>35033883.88562756</v>
      </c>
      <c r="F54" s="11">
        <f t="shared" si="22"/>
        <v>34160344.494438641</v>
      </c>
      <c r="G54" s="11">
        <f t="shared" si="22"/>
        <v>56180820.121973768</v>
      </c>
      <c r="H54" s="11">
        <f t="shared" si="22"/>
        <v>68988274.501686305</v>
      </c>
      <c r="I54" s="11">
        <f t="shared" si="22"/>
        <v>53367985.412266426</v>
      </c>
      <c r="J54" s="11">
        <f t="shared" si="22"/>
        <v>70002247.190820947</v>
      </c>
      <c r="K54" s="11">
        <f t="shared" si="22"/>
        <v>28852133.909250792</v>
      </c>
      <c r="L54" s="11">
        <f t="shared" si="22"/>
        <v>20311051.744996015</v>
      </c>
      <c r="M54" s="11">
        <f t="shared" si="22"/>
        <v>28401359.409423832</v>
      </c>
      <c r="O54" t="s">
        <v>142</v>
      </c>
      <c r="P54" s="14">
        <f>(P39*$P$51)*(100%+P53)</f>
        <v>168597.46271784662</v>
      </c>
      <c r="Q54" s="14">
        <f t="shared" ref="Q54:AA54" si="23">(Q39*$P$51)*(100%+Q53)</f>
        <v>199287.6877488404</v>
      </c>
      <c r="R54" s="14">
        <f t="shared" si="23"/>
        <v>261190.03213246571</v>
      </c>
      <c r="S54" s="14">
        <f t="shared" si="23"/>
        <v>430089.17240429926</v>
      </c>
      <c r="T54" s="14">
        <f t="shared" si="23"/>
        <v>365637.71077531535</v>
      </c>
      <c r="U54" s="14">
        <f t="shared" si="23"/>
        <v>474793.3843263996</v>
      </c>
      <c r="V54" s="14">
        <f t="shared" si="23"/>
        <v>483248.13797110511</v>
      </c>
      <c r="W54" s="14">
        <f t="shared" si="23"/>
        <v>611093.88392323407</v>
      </c>
      <c r="X54" s="14">
        <f t="shared" si="23"/>
        <v>497160.89824057644</v>
      </c>
      <c r="Y54" s="14">
        <f t="shared" si="23"/>
        <v>404122.21266034647</v>
      </c>
      <c r="Z54" s="14">
        <f t="shared" si="23"/>
        <v>302851.42235303402</v>
      </c>
      <c r="AA54" s="14">
        <f t="shared" si="23"/>
        <v>284141.22955564188</v>
      </c>
    </row>
    <row r="55" spans="1:29" x14ac:dyDescent="0.25">
      <c r="A55" t="s">
        <v>82</v>
      </c>
      <c r="B55" s="11">
        <f>SUM(B54:M54)</f>
        <v>438716205.98042148</v>
      </c>
      <c r="O55" t="s">
        <v>82</v>
      </c>
      <c r="P55" s="14">
        <f>SUM(P54:AA54)</f>
        <v>4482213.2348091053</v>
      </c>
    </row>
    <row r="56" spans="1:29" x14ac:dyDescent="0.25">
      <c r="A56" t="s">
        <v>87</v>
      </c>
      <c r="B56" s="12">
        <f>(B55/B50)-100%</f>
        <v>6.1375240354588634E-3</v>
      </c>
      <c r="C56" t="s">
        <v>92</v>
      </c>
      <c r="O56" t="s">
        <v>91</v>
      </c>
      <c r="P56" s="12">
        <f>(P55/P50)-100%</f>
        <v>-1.89088047084216E-2</v>
      </c>
      <c r="Q56" t="s">
        <v>109</v>
      </c>
    </row>
    <row r="57" spans="1:29" x14ac:dyDescent="0.25">
      <c r="A57" t="s">
        <v>88</v>
      </c>
      <c r="B57" s="13">
        <f>Forecasts!D31</f>
        <v>427859000</v>
      </c>
      <c r="O57" t="s">
        <v>88</v>
      </c>
      <c r="P57" s="14">
        <f>Forecasts!C31</f>
        <v>4683600</v>
      </c>
    </row>
    <row r="58" spans="1:29" x14ac:dyDescent="0.25">
      <c r="A58" t="s">
        <v>102</v>
      </c>
      <c r="B58" s="2">
        <f>B57/B55</f>
        <v>0.97525232523344263</v>
      </c>
      <c r="O58" t="s">
        <v>102</v>
      </c>
      <c r="P58" s="2">
        <f>P57/P55</f>
        <v>1.0449302062710704</v>
      </c>
    </row>
    <row r="59" spans="1:29" x14ac:dyDescent="0.25">
      <c r="B59" s="2" t="s">
        <v>62</v>
      </c>
      <c r="C59" s="2" t="s">
        <v>63</v>
      </c>
      <c r="D59" s="2" t="s">
        <v>64</v>
      </c>
      <c r="E59" s="2" t="s">
        <v>53</v>
      </c>
      <c r="F59" s="2" t="s">
        <v>54</v>
      </c>
      <c r="G59" s="2" t="s">
        <v>55</v>
      </c>
      <c r="H59" s="2" t="s">
        <v>56</v>
      </c>
      <c r="I59" s="2" t="s">
        <v>57</v>
      </c>
      <c r="J59" s="2" t="s">
        <v>58</v>
      </c>
      <c r="K59" s="2" t="s">
        <v>59</v>
      </c>
      <c r="L59" s="2" t="s">
        <v>60</v>
      </c>
      <c r="M59" s="2" t="s">
        <v>61</v>
      </c>
      <c r="P59" s="2" t="s">
        <v>62</v>
      </c>
      <c r="Q59" s="2" t="s">
        <v>63</v>
      </c>
      <c r="R59" s="2" t="s">
        <v>64</v>
      </c>
      <c r="S59" s="2" t="s">
        <v>53</v>
      </c>
      <c r="T59" s="2" t="s">
        <v>54</v>
      </c>
      <c r="U59" s="2" t="s">
        <v>55</v>
      </c>
      <c r="V59" s="2" t="s">
        <v>56</v>
      </c>
      <c r="W59" s="2" t="s">
        <v>57</v>
      </c>
      <c r="X59" s="2" t="s">
        <v>58</v>
      </c>
      <c r="Y59" s="2" t="s">
        <v>59</v>
      </c>
      <c r="Z59" s="2" t="s">
        <v>60</v>
      </c>
      <c r="AA59" s="2" t="s">
        <v>61</v>
      </c>
      <c r="AB59" s="6"/>
      <c r="AC59" s="6"/>
    </row>
    <row r="60" spans="1:29" x14ac:dyDescent="0.25">
      <c r="B60" s="12">
        <v>-2.5000000000000001E-2</v>
      </c>
      <c r="C60" s="12">
        <v>-0.06</v>
      </c>
      <c r="D60" s="12">
        <v>-0.13900000000000001</v>
      </c>
      <c r="E60" s="12">
        <v>0.14099999999999999</v>
      </c>
      <c r="F60" s="12">
        <v>1.0999999999999999E-2</v>
      </c>
      <c r="G60" s="12">
        <v>-4.1000000000000002E-2</v>
      </c>
      <c r="H60" s="12">
        <v>-4.53E-2</v>
      </c>
      <c r="I60" s="12">
        <v>-0.05</v>
      </c>
      <c r="J60" s="12">
        <v>-4.1599999999999998E-2</v>
      </c>
      <c r="K60" s="12">
        <v>-2.5600000000000001E-2</v>
      </c>
      <c r="L60" s="12">
        <v>2.3300000000000001E-2</v>
      </c>
      <c r="M60" s="12">
        <v>3.7100000000000001E-2</v>
      </c>
      <c r="P60" s="12">
        <v>-4.7E-2</v>
      </c>
      <c r="Q60" s="12">
        <v>-4.2999999999999997E-2</v>
      </c>
      <c r="R60" s="12">
        <v>-0.13100000000000001</v>
      </c>
      <c r="S60" s="12">
        <v>0.127</v>
      </c>
      <c r="T60" s="12">
        <v>-5.0000000000000001E-3</v>
      </c>
      <c r="U60" s="12">
        <v>-6.8000000000000005E-2</v>
      </c>
      <c r="V60" s="12">
        <v>-5.9900000000000002E-2</v>
      </c>
      <c r="W60" s="12">
        <v>-5.5599999999999997E-2</v>
      </c>
      <c r="X60" s="12">
        <v>-3.8899999999999997E-2</v>
      </c>
      <c r="Y60" s="12">
        <v>-3.0499999999999999E-2</v>
      </c>
      <c r="Z60" s="12">
        <v>2.5000000000000001E-2</v>
      </c>
      <c r="AA60" s="12">
        <v>4.2299999999999997E-2</v>
      </c>
    </row>
    <row r="61" spans="1:29" x14ac:dyDescent="0.25">
      <c r="A61" t="s">
        <v>146</v>
      </c>
      <c r="B61" s="11">
        <f>(B54*$B$58)*(100%+B60)</f>
        <v>8543290.6390063651</v>
      </c>
      <c r="C61" s="11">
        <f t="shared" ref="C61:M61" si="24">(C54*$B$58)*(100%+C60)</f>
        <v>12577027.792917239</v>
      </c>
      <c r="D61" s="11">
        <f t="shared" si="24"/>
        <v>17393441.550317183</v>
      </c>
      <c r="E61" s="11">
        <f t="shared" si="24"/>
        <v>38984406.339136466</v>
      </c>
      <c r="F61" s="11">
        <f t="shared" si="24"/>
        <v>33681419.908365451</v>
      </c>
      <c r="G61" s="11">
        <f t="shared" si="24"/>
        <v>52544065.96372015</v>
      </c>
      <c r="H61" s="11">
        <f t="shared" si="24"/>
        <v>64233146.948603541</v>
      </c>
      <c r="I61" s="11">
        <f t="shared" si="24"/>
        <v>49444889.273020409</v>
      </c>
      <c r="J61" s="11">
        <f t="shared" si="24"/>
        <v>65429828.403686717</v>
      </c>
      <c r="K61" s="11">
        <f t="shared" si="24"/>
        <v>27417775.049460139</v>
      </c>
      <c r="L61" s="11">
        <f t="shared" si="24"/>
        <v>20269936.172548424</v>
      </c>
      <c r="M61" s="11">
        <f t="shared" si="24"/>
        <v>28726105.849753443</v>
      </c>
      <c r="O61" t="s">
        <v>147</v>
      </c>
      <c r="P61" s="14">
        <f>(P54*$P$58)*(100%+P60)</f>
        <v>167892.47016429523</v>
      </c>
      <c r="Q61" s="14">
        <f t="shared" ref="Q61:AA61" si="25">(Q54*$P$58)*(100%+Q60)</f>
        <v>199287.33050601321</v>
      </c>
      <c r="R61" s="14">
        <f t="shared" si="25"/>
        <v>237172.13275819653</v>
      </c>
      <c r="S61" s="14">
        <f t="shared" si="25"/>
        <v>506488.63992507145</v>
      </c>
      <c r="T61" s="14">
        <f t="shared" si="25"/>
        <v>380155.55909822753</v>
      </c>
      <c r="U61" s="14">
        <f t="shared" si="25"/>
        <v>462389.38448694226</v>
      </c>
      <c r="V61" s="14">
        <f t="shared" si="25"/>
        <v>474713.43795849109</v>
      </c>
      <c r="W61" s="14">
        <f t="shared" si="25"/>
        <v>603047.05270414799</v>
      </c>
      <c r="X61" s="14">
        <f t="shared" si="25"/>
        <v>499289.95063444198</v>
      </c>
      <c r="Y61" s="14">
        <f t="shared" si="25"/>
        <v>409399.98206936335</v>
      </c>
      <c r="Z61" s="14">
        <f t="shared" si="25"/>
        <v>324370.06420956395</v>
      </c>
      <c r="AA61" s="14">
        <f t="shared" si="25"/>
        <v>309466.95158738241</v>
      </c>
    </row>
    <row r="62" spans="1:29" x14ac:dyDescent="0.25">
      <c r="A62" t="s">
        <v>82</v>
      </c>
      <c r="B62" s="13">
        <f>SUM(B61:M61)</f>
        <v>419245333.89053547</v>
      </c>
      <c r="O62" t="s">
        <v>82</v>
      </c>
      <c r="P62" s="14">
        <f>SUM(P61:AA61)</f>
        <v>4573672.9561021375</v>
      </c>
    </row>
    <row r="63" spans="1:29" x14ac:dyDescent="0.25">
      <c r="A63" t="s">
        <v>87</v>
      </c>
      <c r="B63" s="12">
        <f>(B62/B57)-100%</f>
        <v>-2.0132020383968885E-2</v>
      </c>
      <c r="C63" t="s">
        <v>92</v>
      </c>
      <c r="O63" t="s">
        <v>87</v>
      </c>
      <c r="P63" s="12">
        <f>(P62/P57)-100%</f>
        <v>-2.3470630262589109E-2</v>
      </c>
      <c r="Q63" t="s">
        <v>109</v>
      </c>
    </row>
    <row r="64" spans="1:29" x14ac:dyDescent="0.25">
      <c r="A64" t="s">
        <v>88</v>
      </c>
      <c r="B64" s="13">
        <f>Forecasts!D36</f>
        <v>429783000</v>
      </c>
      <c r="O64" t="s">
        <v>88</v>
      </c>
      <c r="P64" s="14">
        <f>Forecasts!C36</f>
        <v>4663100</v>
      </c>
    </row>
    <row r="65" spans="1:29" x14ac:dyDescent="0.25">
      <c r="A65" t="s">
        <v>102</v>
      </c>
      <c r="B65" s="2">
        <f>B64/B62</f>
        <v>1.0251348441058998</v>
      </c>
      <c r="C65" s="6"/>
      <c r="O65" t="s">
        <v>102</v>
      </c>
      <c r="P65" s="2">
        <f>P64/P62</f>
        <v>1.019552566341358</v>
      </c>
    </row>
    <row r="66" spans="1:29" x14ac:dyDescent="0.25">
      <c r="B66" s="2" t="s">
        <v>62</v>
      </c>
      <c r="C66" s="2" t="s">
        <v>63</v>
      </c>
      <c r="D66" s="2" t="s">
        <v>64</v>
      </c>
      <c r="E66" s="2" t="s">
        <v>53</v>
      </c>
      <c r="F66" s="2" t="s">
        <v>54</v>
      </c>
      <c r="G66" s="2" t="s">
        <v>55</v>
      </c>
      <c r="H66" s="2" t="s">
        <v>56</v>
      </c>
      <c r="I66" s="2" t="s">
        <v>57</v>
      </c>
      <c r="J66" s="2" t="s">
        <v>58</v>
      </c>
      <c r="K66" s="2" t="s">
        <v>59</v>
      </c>
      <c r="L66" s="2" t="s">
        <v>60</v>
      </c>
      <c r="M66" s="2" t="s">
        <v>61</v>
      </c>
      <c r="P66" s="2" t="s">
        <v>62</v>
      </c>
      <c r="Q66" s="2" t="s">
        <v>63</v>
      </c>
      <c r="R66" s="2" t="s">
        <v>64</v>
      </c>
      <c r="S66" s="2" t="s">
        <v>53</v>
      </c>
      <c r="T66" s="2" t="s">
        <v>54</v>
      </c>
      <c r="U66" s="2" t="s">
        <v>55</v>
      </c>
      <c r="V66" s="2" t="s">
        <v>56</v>
      </c>
      <c r="W66" s="2" t="s">
        <v>57</v>
      </c>
      <c r="X66" s="2" t="s">
        <v>58</v>
      </c>
      <c r="Y66" s="2" t="s">
        <v>59</v>
      </c>
      <c r="Z66" s="2" t="s">
        <v>60</v>
      </c>
      <c r="AA66" s="2" t="s">
        <v>61</v>
      </c>
      <c r="AB66" s="6"/>
      <c r="AC66" s="6"/>
    </row>
    <row r="67" spans="1:29" x14ac:dyDescent="0.25">
      <c r="B67" s="12">
        <v>7.1000000000000004E-3</v>
      </c>
      <c r="C67" s="12">
        <v>-3.2099999999999997E-2</v>
      </c>
      <c r="D67" s="12">
        <v>-0.104</v>
      </c>
      <c r="E67" s="12">
        <v>-0.19900000000000001</v>
      </c>
      <c r="F67" s="12">
        <v>1.1000000000000001E-3</v>
      </c>
      <c r="G67" s="12">
        <v>4.8000000000000001E-2</v>
      </c>
      <c r="H67" s="12">
        <v>5.0000000000000001E-3</v>
      </c>
      <c r="I67" s="12">
        <v>2.5999999999999999E-2</v>
      </c>
      <c r="J67" s="12">
        <v>-8.6999999999999994E-2</v>
      </c>
      <c r="K67" s="12">
        <v>-3.2000000000000001E-2</v>
      </c>
      <c r="L67" s="12">
        <v>-9.6000000000000002E-2</v>
      </c>
      <c r="M67" s="12">
        <v>5.0000000000000001E-3</v>
      </c>
      <c r="P67" s="12">
        <v>-2.8899999999999999E-2</v>
      </c>
      <c r="Q67" s="12">
        <v>-5.3999999999999999E-2</v>
      </c>
      <c r="R67" s="12">
        <v>-0.13500000000000001</v>
      </c>
      <c r="S67" s="12">
        <v>-0.187</v>
      </c>
      <c r="T67" s="12">
        <v>1E-3</v>
      </c>
      <c r="U67" s="12">
        <v>2.7E-2</v>
      </c>
      <c r="V67" s="12">
        <v>-2E-3</v>
      </c>
      <c r="W67" s="12">
        <v>1.0999999999999999E-2</v>
      </c>
      <c r="X67" s="12">
        <v>-7.6999999999999999E-2</v>
      </c>
      <c r="Y67" s="12">
        <v>-4.4999999999999998E-2</v>
      </c>
      <c r="Z67" s="12">
        <v>-6.4000000000000001E-2</v>
      </c>
      <c r="AA67" s="12">
        <v>-8.9999999999999993E-3</v>
      </c>
    </row>
    <row r="68" spans="1:29" x14ac:dyDescent="0.25">
      <c r="A68" t="s">
        <v>151</v>
      </c>
      <c r="B68" s="11">
        <f>(B61*$B$65)*(100%+B67)</f>
        <v>8820206.8942825049</v>
      </c>
      <c r="C68" s="11">
        <f>(C61*$B$65)*(100%+C67)</f>
        <v>12479279.329239354</v>
      </c>
      <c r="D68" s="11">
        <f>(D61*$B$65)*(100%+D67)</f>
        <v>15976238.200965941</v>
      </c>
      <c r="E68" s="11">
        <f t="shared" ref="E68:M68" si="26">(E61*$B$65)*(100%+E67)</f>
        <v>32011382.925340399</v>
      </c>
      <c r="F68" s="11">
        <f t="shared" si="26"/>
        <v>34565977.943889298</v>
      </c>
      <c r="G68" s="11">
        <f t="shared" si="26"/>
        <v>56450261.008187972</v>
      </c>
      <c r="H68" s="11">
        <f t="shared" si="26"/>
        <v>66176875.269005984</v>
      </c>
      <c r="I68" s="11">
        <f t="shared" si="26"/>
        <v>52005558.507006273</v>
      </c>
      <c r="J68" s="11">
        <f t="shared" si="26"/>
        <v>61238924.406666607</v>
      </c>
      <c r="K68" s="11">
        <f t="shared" si="26"/>
        <v>27207495.22142506</v>
      </c>
      <c r="L68" s="11">
        <f t="shared" si="26"/>
        <v>18784593.743886903</v>
      </c>
      <c r="M68" s="11">
        <f t="shared" si="26"/>
        <v>29595372.70226685</v>
      </c>
      <c r="O68" t="s">
        <v>152</v>
      </c>
      <c r="P68" s="14">
        <f>(P61*$P$65)*(100%+P67)</f>
        <v>166228.23557934311</v>
      </c>
      <c r="Q68" s="14">
        <f t="shared" ref="Q68:AA68" si="27">(Q61*$P$65)*(100%+Q67)</f>
        <v>192211.97815686106</v>
      </c>
      <c r="R68" s="14">
        <f t="shared" si="27"/>
        <v>209165.17997480577</v>
      </c>
      <c r="S68" s="14">
        <f t="shared" si="27"/>
        <v>419826.52743123902</v>
      </c>
      <c r="T68" s="14">
        <f t="shared" si="27"/>
        <v>387976.16446341918</v>
      </c>
      <c r="U68" s="14">
        <f t="shared" si="27"/>
        <v>484158.90125993476</v>
      </c>
      <c r="V68" s="14">
        <f t="shared" si="27"/>
        <v>483027.31333941402</v>
      </c>
      <c r="W68" s="14">
        <f t="shared" si="27"/>
        <v>621601.39008140645</v>
      </c>
      <c r="X68" s="14">
        <f t="shared" si="27"/>
        <v>469855.31952792511</v>
      </c>
      <c r="Y68" s="14">
        <f t="shared" si="27"/>
        <v>398621.58627187373</v>
      </c>
      <c r="Z68" s="14">
        <f t="shared" si="27"/>
        <v>309546.74219898501</v>
      </c>
      <c r="AA68" s="14">
        <f t="shared" si="27"/>
        <v>312678.16426655377</v>
      </c>
    </row>
    <row r="69" spans="1:29" x14ac:dyDescent="0.25">
      <c r="A69" t="s">
        <v>82</v>
      </c>
      <c r="B69" s="13">
        <f>SUM(B68:M68)</f>
        <v>415312166.15216315</v>
      </c>
      <c r="O69" t="s">
        <v>82</v>
      </c>
      <c r="P69" s="14">
        <f>SUM(P68:AA68)</f>
        <v>4454897.5025517615</v>
      </c>
    </row>
    <row r="70" spans="1:29" x14ac:dyDescent="0.25">
      <c r="A70" t="s">
        <v>87</v>
      </c>
      <c r="B70" s="12">
        <f>(B69/B64)-100%</f>
        <v>-3.3670093623612063E-2</v>
      </c>
      <c r="C70" t="s">
        <v>92</v>
      </c>
      <c r="O70" t="s">
        <v>87</v>
      </c>
      <c r="P70" s="12">
        <f>(P69/P64)-100%</f>
        <v>-4.4648945432917753E-2</v>
      </c>
      <c r="Q70" t="s">
        <v>109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Index</vt:lpstr>
      <vt:lpstr>Visitors</vt:lpstr>
      <vt:lpstr>Turnover</vt:lpstr>
      <vt:lpstr>Profitability</vt:lpstr>
      <vt:lpstr>Optconf</vt:lpstr>
      <vt:lpstr>Occupancy</vt:lpstr>
      <vt:lpstr>Year on year</vt:lpstr>
      <vt:lpstr>Forecasts</vt:lpstr>
      <vt:lpstr>Forecaster</vt:lpstr>
      <vt:lpstr>All ERTM Data</vt:lpstr>
      <vt:lpstr>YOY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Paul Haydon</cp:lastModifiedBy>
  <dcterms:created xsi:type="dcterms:W3CDTF">2013-11-04T11:20:58Z</dcterms:created>
  <dcterms:modified xsi:type="dcterms:W3CDTF">2019-07-02T11:22:08Z</dcterms:modified>
</cp:coreProperties>
</file>